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лан" state="visible" r:id="rId4"/>
    <sheet sheetId="2" name="Сценарии" state="visible" r:id="rId5"/>
  </sheets>
  <calcPr calcId="171027" fullCalcOnLoad="1"/>
</workbook>
</file>

<file path=xl/sharedStrings.xml><?xml version="1.0" encoding="utf-8"?>
<sst xmlns="http://schemas.openxmlformats.org/spreadsheetml/2006/main" count="39" uniqueCount="37">
  <si>
    <t>План накоплений к цели</t>
  </si>
  <si>
    <t>Жёлтые ячейки — ваши данные. Взнос по факту вносите подряд, месяц за месяцем; пропущенный месяц — 0.</t>
  </si>
  <si>
    <t>Цель</t>
  </si>
  <si>
    <t>Откладывать в месяц</t>
  </si>
  <si>
    <t>Уже накоплено</t>
  </si>
  <si>
    <t>Внесёте сами</t>
  </si>
  <si>
    <t>Срок, месяцев (до 360)</t>
  </si>
  <si>
    <t>Проценты по плану</t>
  </si>
  <si>
    <t>Ставка, годовых</t>
  </si>
  <si>
    <t>Итог по плану</t>
  </si>
  <si>
    <t>Дата начала</t>
  </si>
  <si>
    <t>Накоплено по факту</t>
  </si>
  <si>
    <t>Выполнено</t>
  </si>
  <si>
    <t>К плану: впереди (+), позади (−)</t>
  </si>
  <si>
    <t>Месяцев до цели при плановом взносе</t>
  </si>
  <si>
    <t>№</t>
  </si>
  <si>
    <t>Дата</t>
  </si>
  <si>
    <t>Взнос по плану</t>
  </si>
  <si>
    <t>Баланс по плану</t>
  </si>
  <si>
    <t>План выполнен</t>
  </si>
  <si>
    <t>Взнос по факту</t>
  </si>
  <si>
    <t>Баланс по факту</t>
  </si>
  <si>
    <t>К плану</t>
  </si>
  <si>
    <t>Месяц</t>
  </si>
  <si>
    <t>Что если: другой срок или ставка</t>
  </si>
  <si>
    <t>Цель и уже накопленное — с листа «План». Меняйте срок и ставку в жёлтых ячейках.</t>
  </si>
  <si>
    <t>Сценарий</t>
  </si>
  <si>
    <t>Срок, месяцев</t>
  </si>
  <si>
    <t>Ставка</t>
  </si>
  <si>
    <t>Взнос в месяц</t>
  </si>
  <si>
    <t>Добавят проценты</t>
  </si>
  <si>
    <t>Взнос к плану</t>
  </si>
  <si>
    <t>Как в плане</t>
  </si>
  <si>
    <t>На год дольше</t>
  </si>
  <si>
    <t>На год быстрее</t>
  </si>
  <si>
    <t>Ставка ниже</t>
  </si>
  <si>
    <t>Без процентов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</si>
</sst>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₽&quot;"/>
    <numFmt numFmtId="165" formatCode="dd.mm.yyyy"/>
  </numFmts>
  <fonts count="6" x14ac:knownFonts="1">
    <font>
      <color theme="1"/>
      <family val="2"/>
      <scheme val="minor"/>
      <sz val="11"/>
      <name val="Calibri"/>
    </font>
    <font>
      <b/>
      <color rgb="FF2E2A24"/>
      <sz val="15"/>
      <name val="Calibri"/>
    </font>
    <font>
      <color rgb="FF7A7266"/>
      <sz val="10"/>
      <name val="Calibri"/>
    </font>
    <font>
      <color rgb="FF2E2A24"/>
      <sz val="10"/>
      <name val="Calibri"/>
    </font>
    <font>
      <b/>
      <color rgb="FF2E2A24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D6"/>
      </patternFill>
    </fill>
    <fill>
      <patternFill patternType="solid">
        <fgColor rgb="FFF0ECE3"/>
      </patternFill>
    </fill>
    <fill>
      <patternFill patternType="solid">
        <fgColor rgb="FF4A4238"/>
      </patternFill>
    </fill>
  </fills>
  <borders count="3">
    <border>
      <left/>
      <right/>
      <top/>
      <bottom/>
      <diagonal/>
    </border>
    <border>
      <left style="thin">
        <color rgb="FFE2CF95"/>
      </left>
      <right style="thin">
        <color rgb="FFE2CF95"/>
      </right>
      <top style="thin">
        <color rgb="FFE2CF95"/>
      </top>
      <bottom style="thin">
        <color rgb="FFE2CF95"/>
      </bottom>
      <diagonal/>
    </border>
    <border>
      <left/>
      <right/>
      <top style="thin">
        <color rgb="FF7A7266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3" fillId="2" borderId="1" xfId="0" applyNumberFormat="1" applyFont="1" applyFill="1" applyBorder="1"/>
    <xf numFmtId="164" fontId="4" fillId="3" borderId="2" xfId="0" applyNumberFormat="1" applyFont="1" applyFill="1" applyBorder="1"/>
    <xf numFmtId="164" fontId="3" fillId="0" borderId="0" xfId="0" applyNumberFormat="1" applyFont="1"/>
    <xf numFmtId="3" fontId="3" fillId="2" borderId="1" xfId="0" applyNumberFormat="1" applyFont="1" applyFill="1" applyBorder="1"/>
    <xf numFmtId="10" fontId="3" fillId="2" borderId="1" xfId="0" applyNumberFormat="1" applyFont="1" applyFill="1" applyBorder="1"/>
    <xf numFmtId="165" fontId="3" fillId="2" borderId="1" xfId="0" applyNumberFormat="1" applyFont="1" applyFill="1" applyBorder="1"/>
    <xf numFmtId="10" fontId="3" fillId="0" borderId="0" xfId="0" applyNumberFormat="1" applyFont="1"/>
    <xf numFmtId="3" fontId="3" fillId="0" borderId="0" xfId="0" applyNumberFormat="1" applyFont="1"/>
    <xf numFmtId="0" fontId="5" fillId="4" borderId="0" xfId="0" applyFont="1" applyFill="1" applyAlignment="1">
      <alignment horizontal="center" vertical="center" wrapText="1"/>
    </xf>
    <xf numFmtId="165" fontId="3" fillId="0" borderId="0" xfId="0" applyNumberFormat="1" applyFont="1"/>
    <xf numFmtId="0" fontId="3" fillId="2" borderId="1" xfId="0" applyFont="1" applyFill="1" applyBorder="1"/>
  </cellXfs>
  <cellStyles count="1">
    <cellStyle name="Normal" xfId="0" builtinId="0"/>
  </cellStyles>
  <dxfs count="4"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  <dxf>
      <font>
        <color rgb="FF9A2A1B"/>
      </font>
      <fill>
        <patternFill patternType="solid">
          <bgColor rgb="FFF8D7D2"/>
        </patternFill>
      </fill>
    </dxf>
    <dxf>
      <font>
        <color rgb="FF2F6B2A"/>
      </font>
      <fill>
        <patternFill patternType="solid">
          <bgColor rgb="FFDDEFD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3"/>
  <sheetViews>
    <sheetView workbookViewId="0">
      <pane ySplit="13" topLeftCell="A14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3" customWidth="1"/>
    <col min="3" max="4" width="17" customWidth="1"/>
    <col min="5" max="5" width="18" customWidth="1"/>
    <col min="6" max="6" width="13" customWidth="1"/>
    <col min="7" max="7" width="17" customWidth="1"/>
    <col min="8" max="8" width="18" customWidth="1"/>
    <col min="9" max="9" width="17" customWidth="1"/>
    <col min="10" max="10" width="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8" x14ac:dyDescent="0.25">
      <c r="A4" s="3" t="s">
        <v>2</v>
      </c>
      <c r="C4" s="4">
        <v>1500000</v>
      </c>
      <c r="E4" s="3" t="s">
        <v>3</v>
      </c>
      <c r="H4" s="5">
        <f>IF(OR($C$6&lt;1,$C$5*(1+$C$7/12)^$C$6&gt;=$C$4),0,IF($C$7=0,ROUND(($C$4-$C$5)/$C$6,2),ROUND(($C$4-$C$5*(1+$C$7/12)^$C$6)/(((1+$C$7/12)^$C$6-1)/($C$7/12)),2)))</f>
        <v>26930.92</v>
      </c>
    </row>
    <row r="5" spans="1:8" x14ac:dyDescent="0.25">
      <c r="A5" s="3" t="s">
        <v>4</v>
      </c>
      <c r="C5" s="4">
        <v>200000</v>
      </c>
      <c r="E5" s="3" t="s">
        <v>5</v>
      </c>
      <c r="H5" s="6">
        <f>$C$5+H4*$C$6</f>
        <v>1169513.12</v>
      </c>
    </row>
    <row r="6" spans="1:8" x14ac:dyDescent="0.25">
      <c r="A6" s="3" t="s">
        <v>6</v>
      </c>
      <c r="C6" s="7">
        <v>36</v>
      </c>
      <c r="E6" s="3" t="s">
        <v>7</v>
      </c>
      <c r="H6" s="6">
        <f>SUM($D$14:$D$373)</f>
        <v>330486.96</v>
      </c>
    </row>
    <row r="7" spans="1:8" x14ac:dyDescent="0.25">
      <c r="A7" s="3" t="s">
        <v>8</v>
      </c>
      <c r="C7" s="8">
        <v>0.14</v>
      </c>
      <c r="E7" s="3" t="s">
        <v>9</v>
      </c>
      <c r="H7" s="6">
        <f>IF($C$6&lt;1,$C$5,INDEX($E$14:$E$373,$C$6))</f>
        <v>1500000.08</v>
      </c>
    </row>
    <row r="8" spans="1:8" x14ac:dyDescent="0.25">
      <c r="A8" s="3" t="s">
        <v>10</v>
      </c>
      <c r="C8" s="9">
        <v>46147</v>
      </c>
      <c r="E8" s="3" t="s">
        <v>11</v>
      </c>
      <c r="H8" s="5">
        <f>IF(MAX($J$14:$J$373)=0,$C$5,INDEX($H$14:$H$373,MAX($J$14:$J$373)))</f>
        <v>345999.77</v>
      </c>
    </row>
    <row r="9" spans="5:8" x14ac:dyDescent="0.25">
      <c r="E9" s="3" t="s">
        <v>12</v>
      </c>
      <c r="H9" s="10">
        <f>IF($C$4=0,0,MIN(1,H8/$C$4))</f>
        <v>0.23066651333</v>
      </c>
    </row>
    <row r="10" spans="5:8" x14ac:dyDescent="0.25">
      <c r="E10" s="3" t="s">
        <v>13</v>
      </c>
      <c r="H10" s="5">
        <f>IF(MAX($J$14:$J$373)=0,0,INDEX($I$14:$I$373,MAX($J$14:$J$373)))</f>
        <v>-3775.72</v>
      </c>
    </row>
    <row r="11" spans="5:8" x14ac:dyDescent="0.25">
      <c r="E11" s="3" t="s">
        <v>14</v>
      </c>
      <c r="H11" s="11">
        <f>IF(H8&gt;=$C$4,0,IF(H4&lt;=0,"",IF($C$7=0,ROUNDUP(($C$4-H8)/H4,0),ROUNDUP(NPER($C$7/12,-H4,-H8,$C$4),0))))</f>
        <v>32</v>
      </c>
    </row>
    <row r="13" spans="1:10" x14ac:dyDescent="0.25">
      <c r="A13" s="12" t="s">
        <v>15</v>
      </c>
      <c r="B13" s="12" t="s">
        <v>16</v>
      </c>
      <c r="C13" s="12" t="s">
        <v>17</v>
      </c>
      <c r="D13" s="12" t="s">
        <v>7</v>
      </c>
      <c r="E13" s="12" t="s">
        <v>18</v>
      </c>
      <c r="F13" s="12" t="s">
        <v>19</v>
      </c>
      <c r="G13" s="12" t="s">
        <v>20</v>
      </c>
      <c r="H13" s="12" t="s">
        <v>21</v>
      </c>
      <c r="I13" s="12" t="s">
        <v>22</v>
      </c>
      <c r="J13" s="12" t="s">
        <v>23</v>
      </c>
    </row>
    <row r="14" spans="1:10" x14ac:dyDescent="0.25">
      <c r="A14" s="11">
        <f>IF($C$6&gt;=1,1,"")</f>
        <v>1</v>
      </c>
      <c r="B14" s="13">
        <f>IF(A14="","",EDATE($C$8,A14))</f>
        <v>46178</v>
      </c>
      <c r="C14" s="6">
        <f>IF(A14="","",$H$4)</f>
        <v>26930.92</v>
      </c>
      <c r="D14" s="6">
        <f>IF(A14="","",ROUND($C$5*$C$7/12,2))</f>
        <v>2333.33</v>
      </c>
      <c r="E14" s="6">
        <f>IF(A14="","",ROUND($C$5+D14+C14,2))</f>
        <v>229264.25</v>
      </c>
      <c r="F14" s="10">
        <f>IF(A14="","",IF($C$4=0,0,MIN(1,E14/$C$4)))</f>
        <v>0.15284283333</v>
      </c>
      <c r="G14" s="4">
        <v>27000</v>
      </c>
      <c r="H14" s="6">
        <f>IF(OR(A14="",G14=""),"",ROUND($C$5+ROUND($C$5*$C$7/12,2)+G14,2))</f>
        <v>229333.33</v>
      </c>
      <c r="I14" s="6">
        <f>IF(H14="","",ROUND(H14-E14,2))</f>
        <v>69.08</v>
      </c>
      <c r="J14" s="3">
        <f>IF(H14="","",A14)</f>
        <v>1</v>
      </c>
    </row>
    <row r="15" spans="1:10" x14ac:dyDescent="0.25">
      <c r="A15" s="11">
        <f>IF(A14="","",IF(A14&gt;=$C$6,"",A14+1))</f>
        <v>2</v>
      </c>
      <c r="B15" s="13">
        <f>IF(A15="","",EDATE($C$8,A15))</f>
        <v>46208</v>
      </c>
      <c r="C15" s="6">
        <f>IF(A15="","",$H$4)</f>
        <v>26930.92</v>
      </c>
      <c r="D15" s="6">
        <f>IF(A15="","",ROUND(E14*$C$7/12,2))</f>
        <v>2674.75</v>
      </c>
      <c r="E15" s="6">
        <f>IF(A15="","",ROUND(E14+D15+C15,2))</f>
        <v>258869.92</v>
      </c>
      <c r="F15" s="10">
        <f>IF(A15="","",IF($C$4=0,0,MIN(1,E15/$C$4)))</f>
        <v>0.17257994667</v>
      </c>
      <c r="G15" s="4">
        <v>27000</v>
      </c>
      <c r="H15" s="6">
        <f>IF(OR(A15="",G15="",H14=""),"",ROUND(H14+ROUND(H14*$C$7/12,2)+G15,2))</f>
        <v>259008.89</v>
      </c>
      <c r="I15" s="6">
        <f>IF(H15="","",ROUND(H15-E15,2))</f>
        <v>138.97</v>
      </c>
      <c r="J15" s="3">
        <f>IF(H15="","",A15)</f>
        <v>2</v>
      </c>
    </row>
    <row r="16" spans="1:10" x14ac:dyDescent="0.25">
      <c r="A16" s="11">
        <f>IF(A15="","",IF(A15&gt;=$C$6,"",A15+1))</f>
        <v>3</v>
      </c>
      <c r="B16" s="13">
        <f>IF(A16="","",EDATE($C$8,A16))</f>
        <v>46239</v>
      </c>
      <c r="C16" s="6">
        <f>IF(A16="","",$H$4)</f>
        <v>26930.92</v>
      </c>
      <c r="D16" s="6">
        <f>IF(A16="","",ROUND(E15*$C$7/12,2))</f>
        <v>3020.15</v>
      </c>
      <c r="E16" s="6">
        <f>IF(A16="","",ROUND(E15+D16+C16,2))</f>
        <v>288820.99</v>
      </c>
      <c r="F16" s="10">
        <f>IF(A16="","",IF($C$4=0,0,MIN(1,E16/$C$4)))</f>
        <v>0.19254732667</v>
      </c>
      <c r="G16" s="4">
        <v>20000</v>
      </c>
      <c r="H16" s="6">
        <f>IF(OR(A16="",G16="",H15=""),"",ROUND(H15+ROUND(H15*$C$7/12,2)+G16,2))</f>
        <v>282030.66</v>
      </c>
      <c r="I16" s="6">
        <f>IF(H16="","",ROUND(H16-E16,2))</f>
        <v>-6790.33</v>
      </c>
      <c r="J16" s="3">
        <f>IF(H16="","",A16)</f>
        <v>3</v>
      </c>
    </row>
    <row r="17" spans="1:10" x14ac:dyDescent="0.25">
      <c r="A17" s="11">
        <f>IF(A16="","",IF(A16&gt;=$C$6,"",A16+1))</f>
        <v>4</v>
      </c>
      <c r="B17" s="13">
        <f>IF(A17="","",EDATE($C$8,A17))</f>
        <v>46270</v>
      </c>
      <c r="C17" s="6">
        <f>IF(A17="","",$H$4)</f>
        <v>26930.92</v>
      </c>
      <c r="D17" s="6">
        <f>IF(A17="","",ROUND(E16*$C$7/12,2))</f>
        <v>3369.58</v>
      </c>
      <c r="E17" s="6">
        <f>IF(A17="","",ROUND(E16+D17+C17,2))</f>
        <v>319121.49</v>
      </c>
      <c r="F17" s="10">
        <f>IF(A17="","",IF($C$4=0,0,MIN(1,E17/$C$4)))</f>
        <v>0.21274766</v>
      </c>
      <c r="G17" s="4">
        <v>30000</v>
      </c>
      <c r="H17" s="6">
        <f>IF(OR(A17="",G17="",H16=""),"",ROUND(H16+ROUND(H16*$C$7/12,2)+G17,2))</f>
        <v>315321.02</v>
      </c>
      <c r="I17" s="6">
        <f>IF(H17="","",ROUND(H17-E17,2))</f>
        <v>-3800.47</v>
      </c>
      <c r="J17" s="3">
        <f>IF(H17="","",A17)</f>
        <v>4</v>
      </c>
    </row>
    <row r="18" spans="1:10" x14ac:dyDescent="0.25">
      <c r="A18" s="11">
        <f>IF(A17="","",IF(A17&gt;=$C$6,"",A17+1))</f>
        <v>5</v>
      </c>
      <c r="B18" s="13">
        <f>IF(A18="","",EDATE($C$8,A18))</f>
        <v>46300</v>
      </c>
      <c r="C18" s="6">
        <f>IF(A18="","",$H$4)</f>
        <v>26930.92</v>
      </c>
      <c r="D18" s="6">
        <f>IF(A18="","",ROUND(E17*$C$7/12,2))</f>
        <v>3723.08</v>
      </c>
      <c r="E18" s="6">
        <f>IF(A18="","",ROUND(E17+D18+C18,2))</f>
        <v>349775.49</v>
      </c>
      <c r="F18" s="10">
        <f>IF(A18="","",IF($C$4=0,0,MIN(1,E18/$C$4)))</f>
        <v>0.23318366</v>
      </c>
      <c r="G18" s="4">
        <v>27000</v>
      </c>
      <c r="H18" s="6">
        <f>IF(OR(A18="",G18="",H17=""),"",ROUND(H17+ROUND(H17*$C$7/12,2)+G18,2))</f>
        <v>345999.77</v>
      </c>
      <c r="I18" s="6">
        <f>IF(H18="","",ROUND(H18-E18,2))</f>
        <v>-3775.72</v>
      </c>
      <c r="J18" s="3">
        <f>IF(H18="","",A18)</f>
        <v>5</v>
      </c>
    </row>
    <row r="19" spans="1:10" x14ac:dyDescent="0.25">
      <c r="A19" s="11">
        <f>IF(A18="","",IF(A18&gt;=$C$6,"",A18+1))</f>
        <v>6</v>
      </c>
      <c r="B19" s="13">
        <f>IF(A19="","",EDATE($C$8,A19))</f>
        <v>46331</v>
      </c>
      <c r="C19" s="6">
        <f>IF(A19="","",$H$4)</f>
        <v>26930.92</v>
      </c>
      <c r="D19" s="6">
        <f>IF(A19="","",ROUND(E18*$C$7/12,2))</f>
        <v>4080.71</v>
      </c>
      <c r="E19" s="6">
        <f>IF(A19="","",ROUND(E18+D19+C19,2))</f>
        <v>380787.12</v>
      </c>
      <c r="F19" s="10">
        <f>IF(A19="","",IF($C$4=0,0,MIN(1,E19/$C$4)))</f>
        <v>0.25385808</v>
      </c>
      <c r="G19" s="4"/>
      <c r="H19" s="6" t="str">
        <f>IF(OR(A19="",G19="",H18=""),"",ROUND(H18+ROUND(H18*$C$7/12,2)+G19,2))</f>
        <v/>
      </c>
      <c r="I19" s="6" t="str">
        <f>IF(H19="","",ROUND(H19-E19,2))</f>
        <v/>
      </c>
      <c r="J19" s="3" t="str">
        <f>IF(H19="","",A19)</f>
        <v/>
      </c>
    </row>
    <row r="20" spans="1:10" x14ac:dyDescent="0.25">
      <c r="A20" s="11">
        <f>IF(A19="","",IF(A19&gt;=$C$6,"",A19+1))</f>
        <v>7</v>
      </c>
      <c r="B20" s="13">
        <f>IF(A20="","",EDATE($C$8,A20))</f>
        <v>46361</v>
      </c>
      <c r="C20" s="6">
        <f>IF(A20="","",$H$4)</f>
        <v>26930.92</v>
      </c>
      <c r="D20" s="6">
        <f>IF(A20="","",ROUND(E19*$C$7/12,2))</f>
        <v>4442.52</v>
      </c>
      <c r="E20" s="6">
        <f>IF(A20="","",ROUND(E19+D20+C20,2))</f>
        <v>412160.56</v>
      </c>
      <c r="F20" s="10">
        <f>IF(A20="","",IF($C$4=0,0,MIN(1,E20/$C$4)))</f>
        <v>0.27477370667</v>
      </c>
      <c r="G20" s="4"/>
      <c r="H20" s="6" t="str">
        <f>IF(OR(A20="",G20="",H19=""),"",ROUND(H19+ROUND(H19*$C$7/12,2)+G20,2))</f>
        <v/>
      </c>
      <c r="I20" s="6" t="str">
        <f>IF(H20="","",ROUND(H20-E20,2))</f>
        <v/>
      </c>
      <c r="J20" s="3" t="str">
        <f>IF(H20="","",A20)</f>
        <v/>
      </c>
    </row>
    <row r="21" spans="1:10" x14ac:dyDescent="0.25">
      <c r="A21" s="11">
        <f>IF(A20="","",IF(A20&gt;=$C$6,"",A20+1))</f>
        <v>8</v>
      </c>
      <c r="B21" s="13">
        <f>IF(A21="","",EDATE($C$8,A21))</f>
        <v>46392</v>
      </c>
      <c r="C21" s="6">
        <f>IF(A21="","",$H$4)</f>
        <v>26930.92</v>
      </c>
      <c r="D21" s="6">
        <f>IF(A21="","",ROUND(E20*$C$7/12,2))</f>
        <v>4808.54</v>
      </c>
      <c r="E21" s="6">
        <f>IF(A21="","",ROUND(E20+D21+C21,2))</f>
        <v>443900.02</v>
      </c>
      <c r="F21" s="10">
        <f>IF(A21="","",IF($C$4=0,0,MIN(1,E21/$C$4)))</f>
        <v>0.29593334667</v>
      </c>
      <c r="G21" s="4"/>
      <c r="H21" s="6" t="str">
        <f>IF(OR(A21="",G21="",H20=""),"",ROUND(H20+ROUND(H20*$C$7/12,2)+G21,2))</f>
        <v/>
      </c>
      <c r="I21" s="6" t="str">
        <f>IF(H21="","",ROUND(H21-E21,2))</f>
        <v/>
      </c>
      <c r="J21" s="3" t="str">
        <f>IF(H21="","",A21)</f>
        <v/>
      </c>
    </row>
    <row r="22" spans="1:10" x14ac:dyDescent="0.25">
      <c r="A22" s="11">
        <f>IF(A21="","",IF(A21&gt;=$C$6,"",A21+1))</f>
        <v>9</v>
      </c>
      <c r="B22" s="13">
        <f>IF(A22="","",EDATE($C$8,A22))</f>
        <v>46423</v>
      </c>
      <c r="C22" s="6">
        <f>IF(A22="","",$H$4)</f>
        <v>26930.92</v>
      </c>
      <c r="D22" s="6">
        <f>IF(A22="","",ROUND(E21*$C$7/12,2))</f>
        <v>5178.83</v>
      </c>
      <c r="E22" s="6">
        <f>IF(A22="","",ROUND(E21+D22+C22,2))</f>
        <v>476009.77</v>
      </c>
      <c r="F22" s="10">
        <f>IF(A22="","",IF($C$4=0,0,MIN(1,E22/$C$4)))</f>
        <v>0.31733984667</v>
      </c>
      <c r="G22" s="4"/>
      <c r="H22" s="6" t="str">
        <f>IF(OR(A22="",G22="",H21=""),"",ROUND(H21+ROUND(H21*$C$7/12,2)+G22,2))</f>
        <v/>
      </c>
      <c r="I22" s="6" t="str">
        <f>IF(H22="","",ROUND(H22-E22,2))</f>
        <v/>
      </c>
      <c r="J22" s="3" t="str">
        <f>IF(H22="","",A22)</f>
        <v/>
      </c>
    </row>
    <row r="23" spans="1:10" x14ac:dyDescent="0.25">
      <c r="A23" s="11">
        <f>IF(A22="","",IF(A22&gt;=$C$6,"",A22+1))</f>
        <v>10</v>
      </c>
      <c r="B23" s="13">
        <f>IF(A23="","",EDATE($C$8,A23))</f>
        <v>46451</v>
      </c>
      <c r="C23" s="6">
        <f>IF(A23="","",$H$4)</f>
        <v>26930.92</v>
      </c>
      <c r="D23" s="6">
        <f>IF(A23="","",ROUND(E22*$C$7/12,2))</f>
        <v>5553.45</v>
      </c>
      <c r="E23" s="6">
        <f>IF(A23="","",ROUND(E22+D23+C23,2))</f>
        <v>508494.14</v>
      </c>
      <c r="F23" s="10">
        <f>IF(A23="","",IF($C$4=0,0,MIN(1,E23/$C$4)))</f>
        <v>0.33899609333</v>
      </c>
      <c r="G23" s="4"/>
      <c r="H23" s="6" t="str">
        <f>IF(OR(A23="",G23="",H22=""),"",ROUND(H22+ROUND(H22*$C$7/12,2)+G23,2))</f>
        <v/>
      </c>
      <c r="I23" s="6" t="str">
        <f>IF(H23="","",ROUND(H23-E23,2))</f>
        <v/>
      </c>
      <c r="J23" s="3" t="str">
        <f>IF(H23="","",A23)</f>
        <v/>
      </c>
    </row>
    <row r="24" spans="1:10" x14ac:dyDescent="0.25">
      <c r="A24" s="11">
        <f>IF(A23="","",IF(A23&gt;=$C$6,"",A23+1))</f>
        <v>11</v>
      </c>
      <c r="B24" s="13">
        <f>IF(A24="","",EDATE($C$8,A24))</f>
        <v>46482</v>
      </c>
      <c r="C24" s="6">
        <f>IF(A24="","",$H$4)</f>
        <v>26930.92</v>
      </c>
      <c r="D24" s="6">
        <f>IF(A24="","",ROUND(E23*$C$7/12,2))</f>
        <v>5932.43</v>
      </c>
      <c r="E24" s="6">
        <f>IF(A24="","",ROUND(E23+D24+C24,2))</f>
        <v>541357.49</v>
      </c>
      <c r="F24" s="10">
        <f>IF(A24="","",IF($C$4=0,0,MIN(1,E24/$C$4)))</f>
        <v>0.36090499333</v>
      </c>
      <c r="G24" s="4"/>
      <c r="H24" s="6" t="str">
        <f>IF(OR(A24="",G24="",H23=""),"",ROUND(H23+ROUND(H23*$C$7/12,2)+G24,2))</f>
        <v/>
      </c>
      <c r="I24" s="6" t="str">
        <f>IF(H24="","",ROUND(H24-E24,2))</f>
        <v/>
      </c>
      <c r="J24" s="3" t="str">
        <f>IF(H24="","",A24)</f>
        <v/>
      </c>
    </row>
    <row r="25" spans="1:10" x14ac:dyDescent="0.25">
      <c r="A25" s="11">
        <f>IF(A24="","",IF(A24&gt;=$C$6,"",A24+1))</f>
        <v>12</v>
      </c>
      <c r="B25" s="13">
        <f>IF(A25="","",EDATE($C$8,A25))</f>
        <v>46512</v>
      </c>
      <c r="C25" s="6">
        <f>IF(A25="","",$H$4)</f>
        <v>26930.92</v>
      </c>
      <c r="D25" s="6">
        <f>IF(A25="","",ROUND(E24*$C$7/12,2))</f>
        <v>6315.84</v>
      </c>
      <c r="E25" s="6">
        <f>IF(A25="","",ROUND(E24+D25+C25,2))</f>
        <v>574604.25</v>
      </c>
      <c r="F25" s="10">
        <f>IF(A25="","",IF($C$4=0,0,MIN(1,E25/$C$4)))</f>
        <v>0.3830695</v>
      </c>
      <c r="G25" s="4"/>
      <c r="H25" s="6" t="str">
        <f>IF(OR(A25="",G25="",H24=""),"",ROUND(H24+ROUND(H24*$C$7/12,2)+G25,2))</f>
        <v/>
      </c>
      <c r="I25" s="6" t="str">
        <f>IF(H25="","",ROUND(H25-E25,2))</f>
        <v/>
      </c>
      <c r="J25" s="3" t="str">
        <f>IF(H25="","",A25)</f>
        <v/>
      </c>
    </row>
    <row r="26" spans="1:10" x14ac:dyDescent="0.25">
      <c r="A26" s="11">
        <f>IF(A25="","",IF(A25&gt;=$C$6,"",A25+1))</f>
        <v>13</v>
      </c>
      <c r="B26" s="13">
        <f>IF(A26="","",EDATE($C$8,A26))</f>
        <v>46543</v>
      </c>
      <c r="C26" s="6">
        <f>IF(A26="","",$H$4)</f>
        <v>26930.92</v>
      </c>
      <c r="D26" s="6">
        <f>IF(A26="","",ROUND(E25*$C$7/12,2))</f>
        <v>6703.72</v>
      </c>
      <c r="E26" s="6">
        <f>IF(A26="","",ROUND(E25+D26+C26,2))</f>
        <v>608238.89</v>
      </c>
      <c r="F26" s="10">
        <f>IF(A26="","",IF($C$4=0,0,MIN(1,E26/$C$4)))</f>
        <v>0.40549259333</v>
      </c>
      <c r="G26" s="4"/>
      <c r="H26" s="6" t="str">
        <f>IF(OR(A26="",G26="",H25=""),"",ROUND(H25+ROUND(H25*$C$7/12,2)+G26,2))</f>
        <v/>
      </c>
      <c r="I26" s="6" t="str">
        <f>IF(H26="","",ROUND(H26-E26,2))</f>
        <v/>
      </c>
      <c r="J26" s="3" t="str">
        <f>IF(H26="","",A26)</f>
        <v/>
      </c>
    </row>
    <row r="27" spans="1:10" x14ac:dyDescent="0.25">
      <c r="A27" s="11">
        <f>IF(A26="","",IF(A26&gt;=$C$6,"",A26+1))</f>
        <v>14</v>
      </c>
      <c r="B27" s="13">
        <f>IF(A27="","",EDATE($C$8,A27))</f>
        <v>46573</v>
      </c>
      <c r="C27" s="6">
        <f>IF(A27="","",$H$4)</f>
        <v>26930.92</v>
      </c>
      <c r="D27" s="6">
        <f>IF(A27="","",ROUND(E26*$C$7/12,2))</f>
        <v>7096.12</v>
      </c>
      <c r="E27" s="6">
        <f>IF(A27="","",ROUND(E26+D27+C27,2))</f>
        <v>642265.93</v>
      </c>
      <c r="F27" s="10">
        <f>IF(A27="","",IF($C$4=0,0,MIN(1,E27/$C$4)))</f>
        <v>0.42817728667</v>
      </c>
      <c r="G27" s="4"/>
      <c r="H27" s="6" t="str">
        <f>IF(OR(A27="",G27="",H26=""),"",ROUND(H26+ROUND(H26*$C$7/12,2)+G27,2))</f>
        <v/>
      </c>
      <c r="I27" s="6" t="str">
        <f>IF(H27="","",ROUND(H27-E27,2))</f>
        <v/>
      </c>
      <c r="J27" s="3" t="str">
        <f>IF(H27="","",A27)</f>
        <v/>
      </c>
    </row>
    <row r="28" spans="1:10" x14ac:dyDescent="0.25">
      <c r="A28" s="11">
        <f>IF(A27="","",IF(A27&gt;=$C$6,"",A27+1))</f>
        <v>15</v>
      </c>
      <c r="B28" s="13">
        <f>IF(A28="","",EDATE($C$8,A28))</f>
        <v>46604</v>
      </c>
      <c r="C28" s="6">
        <f>IF(A28="","",$H$4)</f>
        <v>26930.92</v>
      </c>
      <c r="D28" s="6">
        <f>IF(A28="","",ROUND(E27*$C$7/12,2))</f>
        <v>7493.1</v>
      </c>
      <c r="E28" s="6">
        <f>IF(A28="","",ROUND(E27+D28+C28,2))</f>
        <v>676689.95</v>
      </c>
      <c r="F28" s="10">
        <f>IF(A28="","",IF($C$4=0,0,MIN(1,E28/$C$4)))</f>
        <v>0.45112663333</v>
      </c>
      <c r="G28" s="4"/>
      <c r="H28" s="6" t="str">
        <f>IF(OR(A28="",G28="",H27=""),"",ROUND(H27+ROUND(H27*$C$7/12,2)+G28,2))</f>
        <v/>
      </c>
      <c r="I28" s="6" t="str">
        <f>IF(H28="","",ROUND(H28-E28,2))</f>
        <v/>
      </c>
      <c r="J28" s="3" t="str">
        <f>IF(H28="","",A28)</f>
        <v/>
      </c>
    </row>
    <row r="29" spans="1:10" x14ac:dyDescent="0.25">
      <c r="A29" s="11">
        <f>IF(A28="","",IF(A28&gt;=$C$6,"",A28+1))</f>
        <v>16</v>
      </c>
      <c r="B29" s="13">
        <f>IF(A29="","",EDATE($C$8,A29))</f>
        <v>46635</v>
      </c>
      <c r="C29" s="6">
        <f>IF(A29="","",$H$4)</f>
        <v>26930.92</v>
      </c>
      <c r="D29" s="6">
        <f>IF(A29="","",ROUND(E28*$C$7/12,2))</f>
        <v>7894.72</v>
      </c>
      <c r="E29" s="6">
        <f>IF(A29="","",ROUND(E28+D29+C29,2))</f>
        <v>711515.59</v>
      </c>
      <c r="F29" s="10">
        <f>IF(A29="","",IF($C$4=0,0,MIN(1,E29/$C$4)))</f>
        <v>0.47434372667</v>
      </c>
      <c r="G29" s="4"/>
      <c r="H29" s="6" t="str">
        <f>IF(OR(A29="",G29="",H28=""),"",ROUND(H28+ROUND(H28*$C$7/12,2)+G29,2))</f>
        <v/>
      </c>
      <c r="I29" s="6" t="str">
        <f>IF(H29="","",ROUND(H29-E29,2))</f>
        <v/>
      </c>
      <c r="J29" s="3" t="str">
        <f>IF(H29="","",A29)</f>
        <v/>
      </c>
    </row>
    <row r="30" spans="1:10" x14ac:dyDescent="0.25">
      <c r="A30" s="11">
        <f>IF(A29="","",IF(A29&gt;=$C$6,"",A29+1))</f>
        <v>17</v>
      </c>
      <c r="B30" s="13">
        <f>IF(A30="","",EDATE($C$8,A30))</f>
        <v>46665</v>
      </c>
      <c r="C30" s="6">
        <f>IF(A30="","",$H$4)</f>
        <v>26930.92</v>
      </c>
      <c r="D30" s="6">
        <f>IF(A30="","",ROUND(E29*$C$7/12,2))</f>
        <v>8301.02</v>
      </c>
      <c r="E30" s="6">
        <f>IF(A30="","",ROUND(E29+D30+C30,2))</f>
        <v>746747.53</v>
      </c>
      <c r="F30" s="10">
        <f>IF(A30="","",IF($C$4=0,0,MIN(1,E30/$C$4)))</f>
        <v>0.49783168667</v>
      </c>
      <c r="G30" s="4"/>
      <c r="H30" s="6" t="str">
        <f>IF(OR(A30="",G30="",H29=""),"",ROUND(H29+ROUND(H29*$C$7/12,2)+G30,2))</f>
        <v/>
      </c>
      <c r="I30" s="6" t="str">
        <f>IF(H30="","",ROUND(H30-E30,2))</f>
        <v/>
      </c>
      <c r="J30" s="3" t="str">
        <f>IF(H30="","",A30)</f>
        <v/>
      </c>
    </row>
    <row r="31" spans="1:10" x14ac:dyDescent="0.25">
      <c r="A31" s="11">
        <f>IF(A30="","",IF(A30&gt;=$C$6,"",A30+1))</f>
        <v>18</v>
      </c>
      <c r="B31" s="13">
        <f>IF(A31="","",EDATE($C$8,A31))</f>
        <v>46696</v>
      </c>
      <c r="C31" s="6">
        <f>IF(A31="","",$H$4)</f>
        <v>26930.92</v>
      </c>
      <c r="D31" s="6">
        <f>IF(A31="","",ROUND(E30*$C$7/12,2))</f>
        <v>8712.05</v>
      </c>
      <c r="E31" s="6">
        <f>IF(A31="","",ROUND(E30+D31+C31,2))</f>
        <v>782390.5</v>
      </c>
      <c r="F31" s="10">
        <f>IF(A31="","",IF($C$4=0,0,MIN(1,E31/$C$4)))</f>
        <v>0.52159366667</v>
      </c>
      <c r="G31" s="4"/>
      <c r="H31" s="6" t="str">
        <f>IF(OR(A31="",G31="",H30=""),"",ROUND(H30+ROUND(H30*$C$7/12,2)+G31,2))</f>
        <v/>
      </c>
      <c r="I31" s="6" t="str">
        <f>IF(H31="","",ROUND(H31-E31,2))</f>
        <v/>
      </c>
      <c r="J31" s="3" t="str">
        <f>IF(H31="","",A31)</f>
        <v/>
      </c>
    </row>
    <row r="32" spans="1:10" x14ac:dyDescent="0.25">
      <c r="A32" s="11">
        <f>IF(A31="","",IF(A31&gt;=$C$6,"",A31+1))</f>
        <v>19</v>
      </c>
      <c r="B32" s="13">
        <f>IF(A32="","",EDATE($C$8,A32))</f>
        <v>46726</v>
      </c>
      <c r="C32" s="6">
        <f>IF(A32="","",$H$4)</f>
        <v>26930.92</v>
      </c>
      <c r="D32" s="6">
        <f>IF(A32="","",ROUND(E31*$C$7/12,2))</f>
        <v>9127.89</v>
      </c>
      <c r="E32" s="6">
        <f>IF(A32="","",ROUND(E31+D32+C32,2))</f>
        <v>818449.31</v>
      </c>
      <c r="F32" s="10">
        <f>IF(A32="","",IF($C$4=0,0,MIN(1,E32/$C$4)))</f>
        <v>0.54563287333</v>
      </c>
      <c r="G32" s="4"/>
      <c r="H32" s="6" t="str">
        <f>IF(OR(A32="",G32="",H31=""),"",ROUND(H31+ROUND(H31*$C$7/12,2)+G32,2))</f>
        <v/>
      </c>
      <c r="I32" s="6" t="str">
        <f>IF(H32="","",ROUND(H32-E32,2))</f>
        <v/>
      </c>
      <c r="J32" s="3" t="str">
        <f>IF(H32="","",A32)</f>
        <v/>
      </c>
    </row>
    <row r="33" spans="1:10" x14ac:dyDescent="0.25">
      <c r="A33" s="11">
        <f>IF(A32="","",IF(A32&gt;=$C$6,"",A32+1))</f>
        <v>20</v>
      </c>
      <c r="B33" s="13">
        <f>IF(A33="","",EDATE($C$8,A33))</f>
        <v>46757</v>
      </c>
      <c r="C33" s="6">
        <f>IF(A33="","",$H$4)</f>
        <v>26930.92</v>
      </c>
      <c r="D33" s="6">
        <f>IF(A33="","",ROUND(E32*$C$7/12,2))</f>
        <v>9548.58</v>
      </c>
      <c r="E33" s="6">
        <f>IF(A33="","",ROUND(E32+D33+C33,2))</f>
        <v>854928.81</v>
      </c>
      <c r="F33" s="10">
        <f>IF(A33="","",IF($C$4=0,0,MIN(1,E33/$C$4)))</f>
        <v>0.56995254</v>
      </c>
      <c r="G33" s="4"/>
      <c r="H33" s="6" t="str">
        <f>IF(OR(A33="",G33="",H32=""),"",ROUND(H32+ROUND(H32*$C$7/12,2)+G33,2))</f>
        <v/>
      </c>
      <c r="I33" s="6" t="str">
        <f>IF(H33="","",ROUND(H33-E33,2))</f>
        <v/>
      </c>
      <c r="J33" s="3" t="str">
        <f>IF(H33="","",A33)</f>
        <v/>
      </c>
    </row>
    <row r="34" spans="1:10" x14ac:dyDescent="0.25">
      <c r="A34" s="11">
        <f>IF(A33="","",IF(A33&gt;=$C$6,"",A33+1))</f>
        <v>21</v>
      </c>
      <c r="B34" s="13">
        <f>IF(A34="","",EDATE($C$8,A34))</f>
        <v>46788</v>
      </c>
      <c r="C34" s="6">
        <f>IF(A34="","",$H$4)</f>
        <v>26930.92</v>
      </c>
      <c r="D34" s="6">
        <f>IF(A34="","",ROUND(E33*$C$7/12,2))</f>
        <v>9974.17</v>
      </c>
      <c r="E34" s="6">
        <f>IF(A34="","",ROUND(E33+D34+C34,2))</f>
        <v>891833.9</v>
      </c>
      <c r="F34" s="10">
        <f>IF(A34="","",IF($C$4=0,0,MIN(1,E34/$C$4)))</f>
        <v>0.59455593333</v>
      </c>
      <c r="G34" s="4"/>
      <c r="H34" s="6" t="str">
        <f>IF(OR(A34="",G34="",H33=""),"",ROUND(H33+ROUND(H33*$C$7/12,2)+G34,2))</f>
        <v/>
      </c>
      <c r="I34" s="6" t="str">
        <f>IF(H34="","",ROUND(H34-E34,2))</f>
        <v/>
      </c>
      <c r="J34" s="3" t="str">
        <f>IF(H34="","",A34)</f>
        <v/>
      </c>
    </row>
    <row r="35" spans="1:10" x14ac:dyDescent="0.25">
      <c r="A35" s="11">
        <f>IF(A34="","",IF(A34&gt;=$C$6,"",A34+1))</f>
        <v>22</v>
      </c>
      <c r="B35" s="13">
        <f>IF(A35="","",EDATE($C$8,A35))</f>
        <v>46817</v>
      </c>
      <c r="C35" s="6">
        <f>IF(A35="","",$H$4)</f>
        <v>26930.92</v>
      </c>
      <c r="D35" s="6">
        <f>IF(A35="","",ROUND(E34*$C$7/12,2))</f>
        <v>10404.73</v>
      </c>
      <c r="E35" s="6">
        <f>IF(A35="","",ROUND(E34+D35+C35,2))</f>
        <v>929169.55</v>
      </c>
      <c r="F35" s="10">
        <f>IF(A35="","",IF($C$4=0,0,MIN(1,E35/$C$4)))</f>
        <v>0.61944636667</v>
      </c>
      <c r="G35" s="4"/>
      <c r="H35" s="6" t="str">
        <f>IF(OR(A35="",G35="",H34=""),"",ROUND(H34+ROUND(H34*$C$7/12,2)+G35,2))</f>
        <v/>
      </c>
      <c r="I35" s="6" t="str">
        <f>IF(H35="","",ROUND(H35-E35,2))</f>
        <v/>
      </c>
      <c r="J35" s="3" t="str">
        <f>IF(H35="","",A35)</f>
        <v/>
      </c>
    </row>
    <row r="36" spans="1:10" x14ac:dyDescent="0.25">
      <c r="A36" s="11">
        <f>IF(A35="","",IF(A35&gt;=$C$6,"",A35+1))</f>
        <v>23</v>
      </c>
      <c r="B36" s="13">
        <f>IF(A36="","",EDATE($C$8,A36))</f>
        <v>46848</v>
      </c>
      <c r="C36" s="6">
        <f>IF(A36="","",$H$4)</f>
        <v>26930.92</v>
      </c>
      <c r="D36" s="6">
        <f>IF(A36="","",ROUND(E35*$C$7/12,2))</f>
        <v>10840.31</v>
      </c>
      <c r="E36" s="6">
        <f>IF(A36="","",ROUND(E35+D36+C36,2))</f>
        <v>966940.78</v>
      </c>
      <c r="F36" s="10">
        <f>IF(A36="","",IF($C$4=0,0,MIN(1,E36/$C$4)))</f>
        <v>0.64462718667</v>
      </c>
      <c r="G36" s="4"/>
      <c r="H36" s="6" t="str">
        <f>IF(OR(A36="",G36="",H35=""),"",ROUND(H35+ROUND(H35*$C$7/12,2)+G36,2))</f>
        <v/>
      </c>
      <c r="I36" s="6" t="str">
        <f>IF(H36="","",ROUND(H36-E36,2))</f>
        <v/>
      </c>
      <c r="J36" s="3" t="str">
        <f>IF(H36="","",A36)</f>
        <v/>
      </c>
    </row>
    <row r="37" spans="1:10" x14ac:dyDescent="0.25">
      <c r="A37" s="11">
        <f>IF(A36="","",IF(A36&gt;=$C$6,"",A36+1))</f>
        <v>24</v>
      </c>
      <c r="B37" s="13">
        <f>IF(A37="","",EDATE($C$8,A37))</f>
        <v>46878</v>
      </c>
      <c r="C37" s="6">
        <f>IF(A37="","",$H$4)</f>
        <v>26930.92</v>
      </c>
      <c r="D37" s="6">
        <f>IF(A37="","",ROUND(E36*$C$7/12,2))</f>
        <v>11280.98</v>
      </c>
      <c r="E37" s="6">
        <f>IF(A37="","",ROUND(E36+D37+C37,2))</f>
        <v>1005152.68</v>
      </c>
      <c r="F37" s="10">
        <f>IF(A37="","",IF($C$4=0,0,MIN(1,E37/$C$4)))</f>
        <v>0.67010178667</v>
      </c>
      <c r="G37" s="4"/>
      <c r="H37" s="6" t="str">
        <f>IF(OR(A37="",G37="",H36=""),"",ROUND(H36+ROUND(H36*$C$7/12,2)+G37,2))</f>
        <v/>
      </c>
      <c r="I37" s="6" t="str">
        <f>IF(H37="","",ROUND(H37-E37,2))</f>
        <v/>
      </c>
      <c r="J37" s="3" t="str">
        <f>IF(H37="","",A37)</f>
        <v/>
      </c>
    </row>
    <row r="38" spans="1:10" x14ac:dyDescent="0.25">
      <c r="A38" s="11">
        <f>IF(A37="","",IF(A37&gt;=$C$6,"",A37+1))</f>
        <v>25</v>
      </c>
      <c r="B38" s="13">
        <f>IF(A38="","",EDATE($C$8,A38))</f>
        <v>46909</v>
      </c>
      <c r="C38" s="6">
        <f>IF(A38="","",$H$4)</f>
        <v>26930.92</v>
      </c>
      <c r="D38" s="6">
        <f>IF(A38="","",ROUND(E37*$C$7/12,2))</f>
        <v>11726.78</v>
      </c>
      <c r="E38" s="6">
        <f>IF(A38="","",ROUND(E37+D38+C38,2))</f>
        <v>1043810.38</v>
      </c>
      <c r="F38" s="10">
        <f>IF(A38="","",IF($C$4=0,0,MIN(1,E38/$C$4)))</f>
        <v>0.69587358667</v>
      </c>
      <c r="G38" s="4"/>
      <c r="H38" s="6" t="str">
        <f>IF(OR(A38="",G38="",H37=""),"",ROUND(H37+ROUND(H37*$C$7/12,2)+G38,2))</f>
        <v/>
      </c>
      <c r="I38" s="6" t="str">
        <f>IF(H38="","",ROUND(H38-E38,2))</f>
        <v/>
      </c>
      <c r="J38" s="3" t="str">
        <f>IF(H38="","",A38)</f>
        <v/>
      </c>
    </row>
    <row r="39" spans="1:10" x14ac:dyDescent="0.25">
      <c r="A39" s="11">
        <f>IF(A38="","",IF(A38&gt;=$C$6,"",A38+1))</f>
        <v>26</v>
      </c>
      <c r="B39" s="13">
        <f>IF(A39="","",EDATE($C$8,A39))</f>
        <v>46939</v>
      </c>
      <c r="C39" s="6">
        <f>IF(A39="","",$H$4)</f>
        <v>26930.92</v>
      </c>
      <c r="D39" s="6">
        <f>IF(A39="","",ROUND(E38*$C$7/12,2))</f>
        <v>12177.79</v>
      </c>
      <c r="E39" s="6">
        <f>IF(A39="","",ROUND(E38+D39+C39,2))</f>
        <v>1082919.09</v>
      </c>
      <c r="F39" s="10">
        <f>IF(A39="","",IF($C$4=0,0,MIN(1,E39/$C$4)))</f>
        <v>0.72194606</v>
      </c>
      <c r="G39" s="4"/>
      <c r="H39" s="6" t="str">
        <f>IF(OR(A39="",G39="",H38=""),"",ROUND(H38+ROUND(H38*$C$7/12,2)+G39,2))</f>
        <v/>
      </c>
      <c r="I39" s="6" t="str">
        <f>IF(H39="","",ROUND(H39-E39,2))</f>
        <v/>
      </c>
      <c r="J39" s="3" t="str">
        <f>IF(H39="","",A39)</f>
        <v/>
      </c>
    </row>
    <row r="40" spans="1:10" x14ac:dyDescent="0.25">
      <c r="A40" s="11">
        <f>IF(A39="","",IF(A39&gt;=$C$6,"",A39+1))</f>
        <v>27</v>
      </c>
      <c r="B40" s="13">
        <f>IF(A40="","",EDATE($C$8,A40))</f>
        <v>46970</v>
      </c>
      <c r="C40" s="6">
        <f>IF(A40="","",$H$4)</f>
        <v>26930.92</v>
      </c>
      <c r="D40" s="6">
        <f>IF(A40="","",ROUND(E39*$C$7/12,2))</f>
        <v>12634.06</v>
      </c>
      <c r="E40" s="6">
        <f>IF(A40="","",ROUND(E39+D40+C40,2))</f>
        <v>1122484.07</v>
      </c>
      <c r="F40" s="10">
        <f>IF(A40="","",IF($C$4=0,0,MIN(1,E40/$C$4)))</f>
        <v>0.74832271333</v>
      </c>
      <c r="G40" s="4"/>
      <c r="H40" s="6" t="str">
        <f>IF(OR(A40="",G40="",H39=""),"",ROUND(H39+ROUND(H39*$C$7/12,2)+G40,2))</f>
        <v/>
      </c>
      <c r="I40" s="6" t="str">
        <f>IF(H40="","",ROUND(H40-E40,2))</f>
        <v/>
      </c>
      <c r="J40" s="3" t="str">
        <f>IF(H40="","",A40)</f>
        <v/>
      </c>
    </row>
    <row r="41" spans="1:10" x14ac:dyDescent="0.25">
      <c r="A41" s="11">
        <f>IF(A40="","",IF(A40&gt;=$C$6,"",A40+1))</f>
        <v>28</v>
      </c>
      <c r="B41" s="13">
        <f>IF(A41="","",EDATE($C$8,A41))</f>
        <v>47001</v>
      </c>
      <c r="C41" s="6">
        <f>IF(A41="","",$H$4)</f>
        <v>26930.92</v>
      </c>
      <c r="D41" s="6">
        <f>IF(A41="","",ROUND(E40*$C$7/12,2))</f>
        <v>13095.65</v>
      </c>
      <c r="E41" s="6">
        <f>IF(A41="","",ROUND(E40+D41+C41,2))</f>
        <v>1162510.64</v>
      </c>
      <c r="F41" s="10">
        <f>IF(A41="","",IF($C$4=0,0,MIN(1,E41/$C$4)))</f>
        <v>0.77500709333</v>
      </c>
      <c r="G41" s="4"/>
      <c r="H41" s="6" t="str">
        <f>IF(OR(A41="",G41="",H40=""),"",ROUND(H40+ROUND(H40*$C$7/12,2)+G41,2))</f>
        <v/>
      </c>
      <c r="I41" s="6" t="str">
        <f>IF(H41="","",ROUND(H41-E41,2))</f>
        <v/>
      </c>
      <c r="J41" s="3" t="str">
        <f>IF(H41="","",A41)</f>
        <v/>
      </c>
    </row>
    <row r="42" spans="1:10" x14ac:dyDescent="0.25">
      <c r="A42" s="11">
        <f>IF(A41="","",IF(A41&gt;=$C$6,"",A41+1))</f>
        <v>29</v>
      </c>
      <c r="B42" s="13">
        <f>IF(A42="","",EDATE($C$8,A42))</f>
        <v>47031</v>
      </c>
      <c r="C42" s="6">
        <f>IF(A42="","",$H$4)</f>
        <v>26930.92</v>
      </c>
      <c r="D42" s="6">
        <f>IF(A42="","",ROUND(E41*$C$7/12,2))</f>
        <v>13562.62</v>
      </c>
      <c r="E42" s="6">
        <f>IF(A42="","",ROUND(E41+D42+C42,2))</f>
        <v>1203004.18</v>
      </c>
      <c r="F42" s="10">
        <f>IF(A42="","",IF($C$4=0,0,MIN(1,E42/$C$4)))</f>
        <v>0.80200278667</v>
      </c>
      <c r="G42" s="4"/>
      <c r="H42" s="6" t="str">
        <f>IF(OR(A42="",G42="",H41=""),"",ROUND(H41+ROUND(H41*$C$7/12,2)+G42,2))</f>
        <v/>
      </c>
      <c r="I42" s="6" t="str">
        <f>IF(H42="","",ROUND(H42-E42,2))</f>
        <v/>
      </c>
      <c r="J42" s="3" t="str">
        <f>IF(H42="","",A42)</f>
        <v/>
      </c>
    </row>
    <row r="43" spans="1:10" x14ac:dyDescent="0.25">
      <c r="A43" s="11">
        <f>IF(A42="","",IF(A42&gt;=$C$6,"",A42+1))</f>
        <v>30</v>
      </c>
      <c r="B43" s="13">
        <f>IF(A43="","",EDATE($C$8,A43))</f>
        <v>47062</v>
      </c>
      <c r="C43" s="6">
        <f>IF(A43="","",$H$4)</f>
        <v>26930.92</v>
      </c>
      <c r="D43" s="6">
        <f>IF(A43="","",ROUND(E42*$C$7/12,2))</f>
        <v>14035.05</v>
      </c>
      <c r="E43" s="6">
        <f>IF(A43="","",ROUND(E42+D43+C43,2))</f>
        <v>1243970.15</v>
      </c>
      <c r="F43" s="10">
        <f>IF(A43="","",IF($C$4=0,0,MIN(1,E43/$C$4)))</f>
        <v>0.82931343333</v>
      </c>
      <c r="G43" s="4"/>
      <c r="H43" s="6" t="str">
        <f>IF(OR(A43="",G43="",H42=""),"",ROUND(H42+ROUND(H42*$C$7/12,2)+G43,2))</f>
        <v/>
      </c>
      <c r="I43" s="6" t="str">
        <f>IF(H43="","",ROUND(H43-E43,2))</f>
        <v/>
      </c>
      <c r="J43" s="3" t="str">
        <f>IF(H43="","",A43)</f>
        <v/>
      </c>
    </row>
    <row r="44" spans="1:10" x14ac:dyDescent="0.25">
      <c r="A44" s="11">
        <f>IF(A43="","",IF(A43&gt;=$C$6,"",A43+1))</f>
        <v>31</v>
      </c>
      <c r="B44" s="13">
        <f>IF(A44="","",EDATE($C$8,A44))</f>
        <v>47092</v>
      </c>
      <c r="C44" s="6">
        <f>IF(A44="","",$H$4)</f>
        <v>26930.92</v>
      </c>
      <c r="D44" s="6">
        <f>IF(A44="","",ROUND(E43*$C$7/12,2))</f>
        <v>14512.99</v>
      </c>
      <c r="E44" s="6">
        <f>IF(A44="","",ROUND(E43+D44+C44,2))</f>
        <v>1285414.06</v>
      </c>
      <c r="F44" s="10">
        <f>IF(A44="","",IF($C$4=0,0,MIN(1,E44/$C$4)))</f>
        <v>0.85694270667</v>
      </c>
      <c r="G44" s="4"/>
      <c r="H44" s="6" t="str">
        <f>IF(OR(A44="",G44="",H43=""),"",ROUND(H43+ROUND(H43*$C$7/12,2)+G44,2))</f>
        <v/>
      </c>
      <c r="I44" s="6" t="str">
        <f>IF(H44="","",ROUND(H44-E44,2))</f>
        <v/>
      </c>
      <c r="J44" s="3" t="str">
        <f>IF(H44="","",A44)</f>
        <v/>
      </c>
    </row>
    <row r="45" spans="1:10" x14ac:dyDescent="0.25">
      <c r="A45" s="11">
        <f>IF(A44="","",IF(A44&gt;=$C$6,"",A44+1))</f>
        <v>32</v>
      </c>
      <c r="B45" s="13">
        <f>IF(A45="","",EDATE($C$8,A45))</f>
        <v>47123</v>
      </c>
      <c r="C45" s="6">
        <f>IF(A45="","",$H$4)</f>
        <v>26930.92</v>
      </c>
      <c r="D45" s="6">
        <f>IF(A45="","",ROUND(E44*$C$7/12,2))</f>
        <v>14996.5</v>
      </c>
      <c r="E45" s="6">
        <f>IF(A45="","",ROUND(E44+D45+C45,2))</f>
        <v>1327341.48</v>
      </c>
      <c r="F45" s="10">
        <f>IF(A45="","",IF($C$4=0,0,MIN(1,E45/$C$4)))</f>
        <v>0.88489432</v>
      </c>
      <c r="G45" s="4"/>
      <c r="H45" s="6" t="str">
        <f>IF(OR(A45="",G45="",H44=""),"",ROUND(H44+ROUND(H44*$C$7/12,2)+G45,2))</f>
        <v/>
      </c>
      <c r="I45" s="6" t="str">
        <f>IF(H45="","",ROUND(H45-E45,2))</f>
        <v/>
      </c>
      <c r="J45" s="3" t="str">
        <f>IF(H45="","",A45)</f>
        <v/>
      </c>
    </row>
    <row r="46" spans="1:10" x14ac:dyDescent="0.25">
      <c r="A46" s="11">
        <f>IF(A45="","",IF(A45&gt;=$C$6,"",A45+1))</f>
        <v>33</v>
      </c>
      <c r="B46" s="13">
        <f>IF(A46="","",EDATE($C$8,A46))</f>
        <v>47154</v>
      </c>
      <c r="C46" s="6">
        <f>IF(A46="","",$H$4)</f>
        <v>26930.92</v>
      </c>
      <c r="D46" s="6">
        <f>IF(A46="","",ROUND(E45*$C$7/12,2))</f>
        <v>15485.65</v>
      </c>
      <c r="E46" s="6">
        <f>IF(A46="","",ROUND(E45+D46+C46,2))</f>
        <v>1369758.05</v>
      </c>
      <c r="F46" s="10">
        <f>IF(A46="","",IF($C$4=0,0,MIN(1,E46/$C$4)))</f>
        <v>0.91317203333</v>
      </c>
      <c r="G46" s="4"/>
      <c r="H46" s="6" t="str">
        <f>IF(OR(A46="",G46="",H45=""),"",ROUND(H45+ROUND(H45*$C$7/12,2)+G46,2))</f>
        <v/>
      </c>
      <c r="I46" s="6" t="str">
        <f>IF(H46="","",ROUND(H46-E46,2))</f>
        <v/>
      </c>
      <c r="J46" s="3" t="str">
        <f>IF(H46="","",A46)</f>
        <v/>
      </c>
    </row>
    <row r="47" spans="1:10" x14ac:dyDescent="0.25">
      <c r="A47" s="11">
        <f>IF(A46="","",IF(A46&gt;=$C$6,"",A46+1))</f>
        <v>34</v>
      </c>
      <c r="B47" s="13">
        <f>IF(A47="","",EDATE($C$8,A47))</f>
        <v>47182</v>
      </c>
      <c r="C47" s="6">
        <f>IF(A47="","",$H$4)</f>
        <v>26930.92</v>
      </c>
      <c r="D47" s="6">
        <f>IF(A47="","",ROUND(E46*$C$7/12,2))</f>
        <v>15980.51</v>
      </c>
      <c r="E47" s="6">
        <f>IF(A47="","",ROUND(E46+D47+C47,2))</f>
        <v>1412669.48</v>
      </c>
      <c r="F47" s="10">
        <f>IF(A47="","",IF($C$4=0,0,MIN(1,E47/$C$4)))</f>
        <v>0.94177965333</v>
      </c>
      <c r="G47" s="4"/>
      <c r="H47" s="6" t="str">
        <f>IF(OR(A47="",G47="",H46=""),"",ROUND(H46+ROUND(H46*$C$7/12,2)+G47,2))</f>
        <v/>
      </c>
      <c r="I47" s="6" t="str">
        <f>IF(H47="","",ROUND(H47-E47,2))</f>
        <v/>
      </c>
      <c r="J47" s="3" t="str">
        <f>IF(H47="","",A47)</f>
        <v/>
      </c>
    </row>
    <row r="48" spans="1:10" x14ac:dyDescent="0.25">
      <c r="A48" s="11">
        <f>IF(A47="","",IF(A47&gt;=$C$6,"",A47+1))</f>
        <v>35</v>
      </c>
      <c r="B48" s="13">
        <f>IF(A48="","",EDATE($C$8,A48))</f>
        <v>47213</v>
      </c>
      <c r="C48" s="6">
        <f>IF(A48="","",$H$4)</f>
        <v>26930.92</v>
      </c>
      <c r="D48" s="6">
        <f>IF(A48="","",ROUND(E47*$C$7/12,2))</f>
        <v>16481.14</v>
      </c>
      <c r="E48" s="6">
        <f>IF(A48="","",ROUND(E47+D48+C48,2))</f>
        <v>1456081.54</v>
      </c>
      <c r="F48" s="10">
        <f>IF(A48="","",IF($C$4=0,0,MIN(1,E48/$C$4)))</f>
        <v>0.97072102667</v>
      </c>
      <c r="G48" s="4"/>
      <c r="H48" s="6" t="str">
        <f>IF(OR(A48="",G48="",H47=""),"",ROUND(H47+ROUND(H47*$C$7/12,2)+G48,2))</f>
        <v/>
      </c>
      <c r="I48" s="6" t="str">
        <f>IF(H48="","",ROUND(H48-E48,2))</f>
        <v/>
      </c>
      <c r="J48" s="3" t="str">
        <f>IF(H48="","",A48)</f>
        <v/>
      </c>
    </row>
    <row r="49" spans="1:10" x14ac:dyDescent="0.25">
      <c r="A49" s="11">
        <f>IF(A48="","",IF(A48&gt;=$C$6,"",A48+1))</f>
        <v>36</v>
      </c>
      <c r="B49" s="13">
        <f>IF(A49="","",EDATE($C$8,A49))</f>
        <v>47243</v>
      </c>
      <c r="C49" s="6">
        <f>IF(A49="","",$H$4)</f>
        <v>26930.92</v>
      </c>
      <c r="D49" s="6">
        <f>IF(A49="","",ROUND(E48*$C$7/12,2))</f>
        <v>16987.62</v>
      </c>
      <c r="E49" s="6">
        <f>IF(A49="","",ROUND(E48+D49+C49,2))</f>
        <v>1500000.08</v>
      </c>
      <c r="F49" s="10">
        <f>IF(A49="","",IF($C$4=0,0,MIN(1,E49/$C$4)))</f>
        <v>1</v>
      </c>
      <c r="G49" s="4"/>
      <c r="H49" s="6" t="str">
        <f>IF(OR(A49="",G49="",H48=""),"",ROUND(H48+ROUND(H48*$C$7/12,2)+G49,2))</f>
        <v/>
      </c>
      <c r="I49" s="6" t="str">
        <f>IF(H49="","",ROUND(H49-E49,2))</f>
        <v/>
      </c>
      <c r="J49" s="3" t="str">
        <f>IF(H49="","",A49)</f>
        <v/>
      </c>
    </row>
    <row r="50" spans="1:10" x14ac:dyDescent="0.25">
      <c r="A50" s="11" t="str">
        <f>IF(A49="","",IF(A49&gt;=$C$6,"",A49+1))</f>
        <v/>
      </c>
      <c r="B50" s="13" t="str">
        <f>IF(A50="","",EDATE($C$8,A50))</f>
        <v/>
      </c>
      <c r="C50" s="6" t="str">
        <f>IF(A50="","",$H$4)</f>
        <v/>
      </c>
      <c r="D50" s="6" t="str">
        <f>IF(A50="","",ROUND(E49*$C$7/12,2))</f>
        <v/>
      </c>
      <c r="E50" s="6" t="str">
        <f>IF(A50="","",ROUND(E49+D50+C50,2))</f>
        <v/>
      </c>
      <c r="F50" s="10" t="str">
        <f>IF(A50="","",IF($C$4=0,0,MIN(1,E50/$C$4)))</f>
        <v/>
      </c>
      <c r="G50" s="4"/>
      <c r="H50" s="6" t="str">
        <f>IF(OR(A50="",G50="",H49=""),"",ROUND(H49+ROUND(H49*$C$7/12,2)+G50,2))</f>
        <v/>
      </c>
      <c r="I50" s="6" t="str">
        <f>IF(H50="","",ROUND(H50-E50,2))</f>
        <v/>
      </c>
      <c r="J50" s="3" t="str">
        <f>IF(H50="","",A50)</f>
        <v/>
      </c>
    </row>
    <row r="51" spans="1:10" x14ac:dyDescent="0.25">
      <c r="A51" s="11" t="str">
        <f>IF(A50="","",IF(A50&gt;=$C$6,"",A50+1))</f>
        <v/>
      </c>
      <c r="B51" s="13" t="str">
        <f>IF(A51="","",EDATE($C$8,A51))</f>
        <v/>
      </c>
      <c r="C51" s="6" t="str">
        <f>IF(A51="","",$H$4)</f>
        <v/>
      </c>
      <c r="D51" s="6" t="str">
        <f>IF(A51="","",ROUND(E50*$C$7/12,2))</f>
        <v/>
      </c>
      <c r="E51" s="6" t="str">
        <f>IF(A51="","",ROUND(E50+D51+C51,2))</f>
        <v/>
      </c>
      <c r="F51" s="10" t="str">
        <f>IF(A51="","",IF($C$4=0,0,MIN(1,E51/$C$4)))</f>
        <v/>
      </c>
      <c r="G51" s="4"/>
      <c r="H51" s="6" t="str">
        <f>IF(OR(A51="",G51="",H50=""),"",ROUND(H50+ROUND(H50*$C$7/12,2)+G51,2))</f>
        <v/>
      </c>
      <c r="I51" s="6" t="str">
        <f>IF(H51="","",ROUND(H51-E51,2))</f>
        <v/>
      </c>
      <c r="J51" s="3" t="str">
        <f>IF(H51="","",A51)</f>
        <v/>
      </c>
    </row>
    <row r="52" spans="1:10" x14ac:dyDescent="0.25">
      <c r="A52" s="11" t="str">
        <f>IF(A51="","",IF(A51&gt;=$C$6,"",A51+1))</f>
        <v/>
      </c>
      <c r="B52" s="13" t="str">
        <f>IF(A52="","",EDATE($C$8,A52))</f>
        <v/>
      </c>
      <c r="C52" s="6" t="str">
        <f>IF(A52="","",$H$4)</f>
        <v/>
      </c>
      <c r="D52" s="6" t="str">
        <f>IF(A52="","",ROUND(E51*$C$7/12,2))</f>
        <v/>
      </c>
      <c r="E52" s="6" t="str">
        <f>IF(A52="","",ROUND(E51+D52+C52,2))</f>
        <v/>
      </c>
      <c r="F52" s="10" t="str">
        <f>IF(A52="","",IF($C$4=0,0,MIN(1,E52/$C$4)))</f>
        <v/>
      </c>
      <c r="G52" s="4"/>
      <c r="H52" s="6" t="str">
        <f>IF(OR(A52="",G52="",H51=""),"",ROUND(H51+ROUND(H51*$C$7/12,2)+G52,2))</f>
        <v/>
      </c>
      <c r="I52" s="6" t="str">
        <f>IF(H52="","",ROUND(H52-E52,2))</f>
        <v/>
      </c>
      <c r="J52" s="3" t="str">
        <f>IF(H52="","",A52)</f>
        <v/>
      </c>
    </row>
    <row r="53" spans="1:10" x14ac:dyDescent="0.25">
      <c r="A53" s="11" t="str">
        <f>IF(A52="","",IF(A52&gt;=$C$6,"",A52+1))</f>
        <v/>
      </c>
      <c r="B53" s="13" t="str">
        <f>IF(A53="","",EDATE($C$8,A53))</f>
        <v/>
      </c>
      <c r="C53" s="6" t="str">
        <f>IF(A53="","",$H$4)</f>
        <v/>
      </c>
      <c r="D53" s="6" t="str">
        <f>IF(A53="","",ROUND(E52*$C$7/12,2))</f>
        <v/>
      </c>
      <c r="E53" s="6" t="str">
        <f>IF(A53="","",ROUND(E52+D53+C53,2))</f>
        <v/>
      </c>
      <c r="F53" s="10" t="str">
        <f>IF(A53="","",IF($C$4=0,0,MIN(1,E53/$C$4)))</f>
        <v/>
      </c>
      <c r="G53" s="4"/>
      <c r="H53" s="6" t="str">
        <f>IF(OR(A53="",G53="",H52=""),"",ROUND(H52+ROUND(H52*$C$7/12,2)+G53,2))</f>
        <v/>
      </c>
      <c r="I53" s="6" t="str">
        <f>IF(H53="","",ROUND(H53-E53,2))</f>
        <v/>
      </c>
      <c r="J53" s="3" t="str">
        <f>IF(H53="","",A53)</f>
        <v/>
      </c>
    </row>
    <row r="54" spans="1:10" x14ac:dyDescent="0.25">
      <c r="A54" s="11" t="str">
        <f>IF(A53="","",IF(A53&gt;=$C$6,"",A53+1))</f>
        <v/>
      </c>
      <c r="B54" s="13" t="str">
        <f>IF(A54="","",EDATE($C$8,A54))</f>
        <v/>
      </c>
      <c r="C54" s="6" t="str">
        <f>IF(A54="","",$H$4)</f>
        <v/>
      </c>
      <c r="D54" s="6" t="str">
        <f>IF(A54="","",ROUND(E53*$C$7/12,2))</f>
        <v/>
      </c>
      <c r="E54" s="6" t="str">
        <f>IF(A54="","",ROUND(E53+D54+C54,2))</f>
        <v/>
      </c>
      <c r="F54" s="10" t="str">
        <f>IF(A54="","",IF($C$4=0,0,MIN(1,E54/$C$4)))</f>
        <v/>
      </c>
      <c r="G54" s="4"/>
      <c r="H54" s="6" t="str">
        <f>IF(OR(A54="",G54="",H53=""),"",ROUND(H53+ROUND(H53*$C$7/12,2)+G54,2))</f>
        <v/>
      </c>
      <c r="I54" s="6" t="str">
        <f>IF(H54="","",ROUND(H54-E54,2))</f>
        <v/>
      </c>
      <c r="J54" s="3" t="str">
        <f>IF(H54="","",A54)</f>
        <v/>
      </c>
    </row>
    <row r="55" spans="1:10" x14ac:dyDescent="0.25">
      <c r="A55" s="11" t="str">
        <f>IF(A54="","",IF(A54&gt;=$C$6,"",A54+1))</f>
        <v/>
      </c>
      <c r="B55" s="13" t="str">
        <f>IF(A55="","",EDATE($C$8,A55))</f>
        <v/>
      </c>
      <c r="C55" s="6" t="str">
        <f>IF(A55="","",$H$4)</f>
        <v/>
      </c>
      <c r="D55" s="6" t="str">
        <f>IF(A55="","",ROUND(E54*$C$7/12,2))</f>
        <v/>
      </c>
      <c r="E55" s="6" t="str">
        <f>IF(A55="","",ROUND(E54+D55+C55,2))</f>
        <v/>
      </c>
      <c r="F55" s="10" t="str">
        <f>IF(A55="","",IF($C$4=0,0,MIN(1,E55/$C$4)))</f>
        <v/>
      </c>
      <c r="G55" s="4"/>
      <c r="H55" s="6" t="str">
        <f>IF(OR(A55="",G55="",H54=""),"",ROUND(H54+ROUND(H54*$C$7/12,2)+G55,2))</f>
        <v/>
      </c>
      <c r="I55" s="6" t="str">
        <f>IF(H55="","",ROUND(H55-E55,2))</f>
        <v/>
      </c>
      <c r="J55" s="3" t="str">
        <f>IF(H55="","",A55)</f>
        <v/>
      </c>
    </row>
    <row r="56" spans="1:10" x14ac:dyDescent="0.25">
      <c r="A56" s="11" t="str">
        <f>IF(A55="","",IF(A55&gt;=$C$6,"",A55+1))</f>
        <v/>
      </c>
      <c r="B56" s="13" t="str">
        <f>IF(A56="","",EDATE($C$8,A56))</f>
        <v/>
      </c>
      <c r="C56" s="6" t="str">
        <f>IF(A56="","",$H$4)</f>
        <v/>
      </c>
      <c r="D56" s="6" t="str">
        <f>IF(A56="","",ROUND(E55*$C$7/12,2))</f>
        <v/>
      </c>
      <c r="E56" s="6" t="str">
        <f>IF(A56="","",ROUND(E55+D56+C56,2))</f>
        <v/>
      </c>
      <c r="F56" s="10" t="str">
        <f>IF(A56="","",IF($C$4=0,0,MIN(1,E56/$C$4)))</f>
        <v/>
      </c>
      <c r="G56" s="4"/>
      <c r="H56" s="6" t="str">
        <f>IF(OR(A56="",G56="",H55=""),"",ROUND(H55+ROUND(H55*$C$7/12,2)+G56,2))</f>
        <v/>
      </c>
      <c r="I56" s="6" t="str">
        <f>IF(H56="","",ROUND(H56-E56,2))</f>
        <v/>
      </c>
      <c r="J56" s="3" t="str">
        <f>IF(H56="","",A56)</f>
        <v/>
      </c>
    </row>
    <row r="57" spans="1:10" x14ac:dyDescent="0.25">
      <c r="A57" s="11" t="str">
        <f>IF(A56="","",IF(A56&gt;=$C$6,"",A56+1))</f>
        <v/>
      </c>
      <c r="B57" s="13" t="str">
        <f>IF(A57="","",EDATE($C$8,A57))</f>
        <v/>
      </c>
      <c r="C57" s="6" t="str">
        <f>IF(A57="","",$H$4)</f>
        <v/>
      </c>
      <c r="D57" s="6" t="str">
        <f>IF(A57="","",ROUND(E56*$C$7/12,2))</f>
        <v/>
      </c>
      <c r="E57" s="6" t="str">
        <f>IF(A57="","",ROUND(E56+D57+C57,2))</f>
        <v/>
      </c>
      <c r="F57" s="10" t="str">
        <f>IF(A57="","",IF($C$4=0,0,MIN(1,E57/$C$4)))</f>
        <v/>
      </c>
      <c r="G57" s="4"/>
      <c r="H57" s="6" t="str">
        <f>IF(OR(A57="",G57="",H56=""),"",ROUND(H56+ROUND(H56*$C$7/12,2)+G57,2))</f>
        <v/>
      </c>
      <c r="I57" s="6" t="str">
        <f>IF(H57="","",ROUND(H57-E57,2))</f>
        <v/>
      </c>
      <c r="J57" s="3" t="str">
        <f>IF(H57="","",A57)</f>
        <v/>
      </c>
    </row>
    <row r="58" spans="1:10" x14ac:dyDescent="0.25">
      <c r="A58" s="11" t="str">
        <f>IF(A57="","",IF(A57&gt;=$C$6,"",A57+1))</f>
        <v/>
      </c>
      <c r="B58" s="13" t="str">
        <f>IF(A58="","",EDATE($C$8,A58))</f>
        <v/>
      </c>
      <c r="C58" s="6" t="str">
        <f>IF(A58="","",$H$4)</f>
        <v/>
      </c>
      <c r="D58" s="6" t="str">
        <f>IF(A58="","",ROUND(E57*$C$7/12,2))</f>
        <v/>
      </c>
      <c r="E58" s="6" t="str">
        <f>IF(A58="","",ROUND(E57+D58+C58,2))</f>
        <v/>
      </c>
      <c r="F58" s="10" t="str">
        <f>IF(A58="","",IF($C$4=0,0,MIN(1,E58/$C$4)))</f>
        <v/>
      </c>
      <c r="G58" s="4"/>
      <c r="H58" s="6" t="str">
        <f>IF(OR(A58="",G58="",H57=""),"",ROUND(H57+ROUND(H57*$C$7/12,2)+G58,2))</f>
        <v/>
      </c>
      <c r="I58" s="6" t="str">
        <f>IF(H58="","",ROUND(H58-E58,2))</f>
        <v/>
      </c>
      <c r="J58" s="3" t="str">
        <f>IF(H58="","",A58)</f>
        <v/>
      </c>
    </row>
    <row r="59" spans="1:10" x14ac:dyDescent="0.25">
      <c r="A59" s="11" t="str">
        <f>IF(A58="","",IF(A58&gt;=$C$6,"",A58+1))</f>
        <v/>
      </c>
      <c r="B59" s="13" t="str">
        <f>IF(A59="","",EDATE($C$8,A59))</f>
        <v/>
      </c>
      <c r="C59" s="6" t="str">
        <f>IF(A59="","",$H$4)</f>
        <v/>
      </c>
      <c r="D59" s="6" t="str">
        <f>IF(A59="","",ROUND(E58*$C$7/12,2))</f>
        <v/>
      </c>
      <c r="E59" s="6" t="str">
        <f>IF(A59="","",ROUND(E58+D59+C59,2))</f>
        <v/>
      </c>
      <c r="F59" s="10" t="str">
        <f>IF(A59="","",IF($C$4=0,0,MIN(1,E59/$C$4)))</f>
        <v/>
      </c>
      <c r="G59" s="4"/>
      <c r="H59" s="6" t="str">
        <f>IF(OR(A59="",G59="",H58=""),"",ROUND(H58+ROUND(H58*$C$7/12,2)+G59,2))</f>
        <v/>
      </c>
      <c r="I59" s="6" t="str">
        <f>IF(H59="","",ROUND(H59-E59,2))</f>
        <v/>
      </c>
      <c r="J59" s="3" t="str">
        <f>IF(H59="","",A59)</f>
        <v/>
      </c>
    </row>
    <row r="60" spans="1:10" x14ac:dyDescent="0.25">
      <c r="A60" s="11" t="str">
        <f>IF(A59="","",IF(A59&gt;=$C$6,"",A59+1))</f>
        <v/>
      </c>
      <c r="B60" s="13" t="str">
        <f>IF(A60="","",EDATE($C$8,A60))</f>
        <v/>
      </c>
      <c r="C60" s="6" t="str">
        <f>IF(A60="","",$H$4)</f>
        <v/>
      </c>
      <c r="D60" s="6" t="str">
        <f>IF(A60="","",ROUND(E59*$C$7/12,2))</f>
        <v/>
      </c>
      <c r="E60" s="6" t="str">
        <f>IF(A60="","",ROUND(E59+D60+C60,2))</f>
        <v/>
      </c>
      <c r="F60" s="10" t="str">
        <f>IF(A60="","",IF($C$4=0,0,MIN(1,E60/$C$4)))</f>
        <v/>
      </c>
      <c r="G60" s="4"/>
      <c r="H60" s="6" t="str">
        <f>IF(OR(A60="",G60="",H59=""),"",ROUND(H59+ROUND(H59*$C$7/12,2)+G60,2))</f>
        <v/>
      </c>
      <c r="I60" s="6" t="str">
        <f>IF(H60="","",ROUND(H60-E60,2))</f>
        <v/>
      </c>
      <c r="J60" s="3" t="str">
        <f>IF(H60="","",A60)</f>
        <v/>
      </c>
    </row>
    <row r="61" spans="1:10" x14ac:dyDescent="0.25">
      <c r="A61" s="11" t="str">
        <f>IF(A60="","",IF(A60&gt;=$C$6,"",A60+1))</f>
        <v/>
      </c>
      <c r="B61" s="13" t="str">
        <f>IF(A61="","",EDATE($C$8,A61))</f>
        <v/>
      </c>
      <c r="C61" s="6" t="str">
        <f>IF(A61="","",$H$4)</f>
        <v/>
      </c>
      <c r="D61" s="6" t="str">
        <f>IF(A61="","",ROUND(E60*$C$7/12,2))</f>
        <v/>
      </c>
      <c r="E61" s="6" t="str">
        <f>IF(A61="","",ROUND(E60+D61+C61,2))</f>
        <v/>
      </c>
      <c r="F61" s="10" t="str">
        <f>IF(A61="","",IF($C$4=0,0,MIN(1,E61/$C$4)))</f>
        <v/>
      </c>
      <c r="G61" s="4"/>
      <c r="H61" s="6" t="str">
        <f>IF(OR(A61="",G61="",H60=""),"",ROUND(H60+ROUND(H60*$C$7/12,2)+G61,2))</f>
        <v/>
      </c>
      <c r="I61" s="6" t="str">
        <f>IF(H61="","",ROUND(H61-E61,2))</f>
        <v/>
      </c>
      <c r="J61" s="3" t="str">
        <f>IF(H61="","",A61)</f>
        <v/>
      </c>
    </row>
    <row r="62" spans="1:10" x14ac:dyDescent="0.25">
      <c r="A62" s="11" t="str">
        <f>IF(A61="","",IF(A61&gt;=$C$6,"",A61+1))</f>
        <v/>
      </c>
      <c r="B62" s="13" t="str">
        <f>IF(A62="","",EDATE($C$8,A62))</f>
        <v/>
      </c>
      <c r="C62" s="6" t="str">
        <f>IF(A62="","",$H$4)</f>
        <v/>
      </c>
      <c r="D62" s="6" t="str">
        <f>IF(A62="","",ROUND(E61*$C$7/12,2))</f>
        <v/>
      </c>
      <c r="E62" s="6" t="str">
        <f>IF(A62="","",ROUND(E61+D62+C62,2))</f>
        <v/>
      </c>
      <c r="F62" s="10" t="str">
        <f>IF(A62="","",IF($C$4=0,0,MIN(1,E62/$C$4)))</f>
        <v/>
      </c>
      <c r="G62" s="4"/>
      <c r="H62" s="6" t="str">
        <f>IF(OR(A62="",G62="",H61=""),"",ROUND(H61+ROUND(H61*$C$7/12,2)+G62,2))</f>
        <v/>
      </c>
      <c r="I62" s="6" t="str">
        <f>IF(H62="","",ROUND(H62-E62,2))</f>
        <v/>
      </c>
      <c r="J62" s="3" t="str">
        <f>IF(H62="","",A62)</f>
        <v/>
      </c>
    </row>
    <row r="63" spans="1:10" x14ac:dyDescent="0.25">
      <c r="A63" s="11" t="str">
        <f>IF(A62="","",IF(A62&gt;=$C$6,"",A62+1))</f>
        <v/>
      </c>
      <c r="B63" s="13" t="str">
        <f>IF(A63="","",EDATE($C$8,A63))</f>
        <v/>
      </c>
      <c r="C63" s="6" t="str">
        <f>IF(A63="","",$H$4)</f>
        <v/>
      </c>
      <c r="D63" s="6" t="str">
        <f>IF(A63="","",ROUND(E62*$C$7/12,2))</f>
        <v/>
      </c>
      <c r="E63" s="6" t="str">
        <f>IF(A63="","",ROUND(E62+D63+C63,2))</f>
        <v/>
      </c>
      <c r="F63" s="10" t="str">
        <f>IF(A63="","",IF($C$4=0,0,MIN(1,E63/$C$4)))</f>
        <v/>
      </c>
      <c r="G63" s="4"/>
      <c r="H63" s="6" t="str">
        <f>IF(OR(A63="",G63="",H62=""),"",ROUND(H62+ROUND(H62*$C$7/12,2)+G63,2))</f>
        <v/>
      </c>
      <c r="I63" s="6" t="str">
        <f>IF(H63="","",ROUND(H63-E63,2))</f>
        <v/>
      </c>
      <c r="J63" s="3" t="str">
        <f>IF(H63="","",A63)</f>
        <v/>
      </c>
    </row>
    <row r="64" spans="1:10" x14ac:dyDescent="0.25">
      <c r="A64" s="11" t="str">
        <f>IF(A63="","",IF(A63&gt;=$C$6,"",A63+1))</f>
        <v/>
      </c>
      <c r="B64" s="13" t="str">
        <f>IF(A64="","",EDATE($C$8,A64))</f>
        <v/>
      </c>
      <c r="C64" s="6" t="str">
        <f>IF(A64="","",$H$4)</f>
        <v/>
      </c>
      <c r="D64" s="6" t="str">
        <f>IF(A64="","",ROUND(E63*$C$7/12,2))</f>
        <v/>
      </c>
      <c r="E64" s="6" t="str">
        <f>IF(A64="","",ROUND(E63+D64+C64,2))</f>
        <v/>
      </c>
      <c r="F64" s="10" t="str">
        <f>IF(A64="","",IF($C$4=0,0,MIN(1,E64/$C$4)))</f>
        <v/>
      </c>
      <c r="G64" s="4"/>
      <c r="H64" s="6" t="str">
        <f>IF(OR(A64="",G64="",H63=""),"",ROUND(H63+ROUND(H63*$C$7/12,2)+G64,2))</f>
        <v/>
      </c>
      <c r="I64" s="6" t="str">
        <f>IF(H64="","",ROUND(H64-E64,2))</f>
        <v/>
      </c>
      <c r="J64" s="3" t="str">
        <f>IF(H64="","",A64)</f>
        <v/>
      </c>
    </row>
    <row r="65" spans="1:10" x14ac:dyDescent="0.25">
      <c r="A65" s="11" t="str">
        <f>IF(A64="","",IF(A64&gt;=$C$6,"",A64+1))</f>
        <v/>
      </c>
      <c r="B65" s="13" t="str">
        <f>IF(A65="","",EDATE($C$8,A65))</f>
        <v/>
      </c>
      <c r="C65" s="6" t="str">
        <f>IF(A65="","",$H$4)</f>
        <v/>
      </c>
      <c r="D65" s="6" t="str">
        <f>IF(A65="","",ROUND(E64*$C$7/12,2))</f>
        <v/>
      </c>
      <c r="E65" s="6" t="str">
        <f>IF(A65="","",ROUND(E64+D65+C65,2))</f>
        <v/>
      </c>
      <c r="F65" s="10" t="str">
        <f>IF(A65="","",IF($C$4=0,0,MIN(1,E65/$C$4)))</f>
        <v/>
      </c>
      <c r="G65" s="4"/>
      <c r="H65" s="6" t="str">
        <f>IF(OR(A65="",G65="",H64=""),"",ROUND(H64+ROUND(H64*$C$7/12,2)+G65,2))</f>
        <v/>
      </c>
      <c r="I65" s="6" t="str">
        <f>IF(H65="","",ROUND(H65-E65,2))</f>
        <v/>
      </c>
      <c r="J65" s="3" t="str">
        <f>IF(H65="","",A65)</f>
        <v/>
      </c>
    </row>
    <row r="66" spans="1:10" x14ac:dyDescent="0.25">
      <c r="A66" s="11" t="str">
        <f>IF(A65="","",IF(A65&gt;=$C$6,"",A65+1))</f>
        <v/>
      </c>
      <c r="B66" s="13" t="str">
        <f>IF(A66="","",EDATE($C$8,A66))</f>
        <v/>
      </c>
      <c r="C66" s="6" t="str">
        <f>IF(A66="","",$H$4)</f>
        <v/>
      </c>
      <c r="D66" s="6" t="str">
        <f>IF(A66="","",ROUND(E65*$C$7/12,2))</f>
        <v/>
      </c>
      <c r="E66" s="6" t="str">
        <f>IF(A66="","",ROUND(E65+D66+C66,2))</f>
        <v/>
      </c>
      <c r="F66" s="10" t="str">
        <f>IF(A66="","",IF($C$4=0,0,MIN(1,E66/$C$4)))</f>
        <v/>
      </c>
      <c r="G66" s="4"/>
      <c r="H66" s="6" t="str">
        <f>IF(OR(A66="",G66="",H65=""),"",ROUND(H65+ROUND(H65*$C$7/12,2)+G66,2))</f>
        <v/>
      </c>
      <c r="I66" s="6" t="str">
        <f>IF(H66="","",ROUND(H66-E66,2))</f>
        <v/>
      </c>
      <c r="J66" s="3" t="str">
        <f>IF(H66="","",A66)</f>
        <v/>
      </c>
    </row>
    <row r="67" spans="1:10" x14ac:dyDescent="0.25">
      <c r="A67" s="11" t="str">
        <f>IF(A66="","",IF(A66&gt;=$C$6,"",A66+1))</f>
        <v/>
      </c>
      <c r="B67" s="13" t="str">
        <f>IF(A67="","",EDATE($C$8,A67))</f>
        <v/>
      </c>
      <c r="C67" s="6" t="str">
        <f>IF(A67="","",$H$4)</f>
        <v/>
      </c>
      <c r="D67" s="6" t="str">
        <f>IF(A67="","",ROUND(E66*$C$7/12,2))</f>
        <v/>
      </c>
      <c r="E67" s="6" t="str">
        <f>IF(A67="","",ROUND(E66+D67+C67,2))</f>
        <v/>
      </c>
      <c r="F67" s="10" t="str">
        <f>IF(A67="","",IF($C$4=0,0,MIN(1,E67/$C$4)))</f>
        <v/>
      </c>
      <c r="G67" s="4"/>
      <c r="H67" s="6" t="str">
        <f>IF(OR(A67="",G67="",H66=""),"",ROUND(H66+ROUND(H66*$C$7/12,2)+G67,2))</f>
        <v/>
      </c>
      <c r="I67" s="6" t="str">
        <f>IF(H67="","",ROUND(H67-E67,2))</f>
        <v/>
      </c>
      <c r="J67" s="3" t="str">
        <f>IF(H67="","",A67)</f>
        <v/>
      </c>
    </row>
    <row r="68" spans="1:10" x14ac:dyDescent="0.25">
      <c r="A68" s="11" t="str">
        <f>IF(A67="","",IF(A67&gt;=$C$6,"",A67+1))</f>
        <v/>
      </c>
      <c r="B68" s="13" t="str">
        <f>IF(A68="","",EDATE($C$8,A68))</f>
        <v/>
      </c>
      <c r="C68" s="6" t="str">
        <f>IF(A68="","",$H$4)</f>
        <v/>
      </c>
      <c r="D68" s="6" t="str">
        <f>IF(A68="","",ROUND(E67*$C$7/12,2))</f>
        <v/>
      </c>
      <c r="E68" s="6" t="str">
        <f>IF(A68="","",ROUND(E67+D68+C68,2))</f>
        <v/>
      </c>
      <c r="F68" s="10" t="str">
        <f>IF(A68="","",IF($C$4=0,0,MIN(1,E68/$C$4)))</f>
        <v/>
      </c>
      <c r="G68" s="4"/>
      <c r="H68" s="6" t="str">
        <f>IF(OR(A68="",G68="",H67=""),"",ROUND(H67+ROUND(H67*$C$7/12,2)+G68,2))</f>
        <v/>
      </c>
      <c r="I68" s="6" t="str">
        <f>IF(H68="","",ROUND(H68-E68,2))</f>
        <v/>
      </c>
      <c r="J68" s="3" t="str">
        <f>IF(H68="","",A68)</f>
        <v/>
      </c>
    </row>
    <row r="69" spans="1:10" x14ac:dyDescent="0.25">
      <c r="A69" s="11" t="str">
        <f>IF(A68="","",IF(A68&gt;=$C$6,"",A68+1))</f>
        <v/>
      </c>
      <c r="B69" s="13" t="str">
        <f>IF(A69="","",EDATE($C$8,A69))</f>
        <v/>
      </c>
      <c r="C69" s="6" t="str">
        <f>IF(A69="","",$H$4)</f>
        <v/>
      </c>
      <c r="D69" s="6" t="str">
        <f>IF(A69="","",ROUND(E68*$C$7/12,2))</f>
        <v/>
      </c>
      <c r="E69" s="6" t="str">
        <f>IF(A69="","",ROUND(E68+D69+C69,2))</f>
        <v/>
      </c>
      <c r="F69" s="10" t="str">
        <f>IF(A69="","",IF($C$4=0,0,MIN(1,E69/$C$4)))</f>
        <v/>
      </c>
      <c r="G69" s="4"/>
      <c r="H69" s="6" t="str">
        <f>IF(OR(A69="",G69="",H68=""),"",ROUND(H68+ROUND(H68*$C$7/12,2)+G69,2))</f>
        <v/>
      </c>
      <c r="I69" s="6" t="str">
        <f>IF(H69="","",ROUND(H69-E69,2))</f>
        <v/>
      </c>
      <c r="J69" s="3" t="str">
        <f>IF(H69="","",A69)</f>
        <v/>
      </c>
    </row>
    <row r="70" spans="1:10" x14ac:dyDescent="0.25">
      <c r="A70" s="11" t="str">
        <f>IF(A69="","",IF(A69&gt;=$C$6,"",A69+1))</f>
        <v/>
      </c>
      <c r="B70" s="13" t="str">
        <f>IF(A70="","",EDATE($C$8,A70))</f>
        <v/>
      </c>
      <c r="C70" s="6" t="str">
        <f>IF(A70="","",$H$4)</f>
        <v/>
      </c>
      <c r="D70" s="6" t="str">
        <f>IF(A70="","",ROUND(E69*$C$7/12,2))</f>
        <v/>
      </c>
      <c r="E70" s="6" t="str">
        <f>IF(A70="","",ROUND(E69+D70+C70,2))</f>
        <v/>
      </c>
      <c r="F70" s="10" t="str">
        <f>IF(A70="","",IF($C$4=0,0,MIN(1,E70/$C$4)))</f>
        <v/>
      </c>
      <c r="G70" s="4"/>
      <c r="H70" s="6" t="str">
        <f>IF(OR(A70="",G70="",H69=""),"",ROUND(H69+ROUND(H69*$C$7/12,2)+G70,2))</f>
        <v/>
      </c>
      <c r="I70" s="6" t="str">
        <f>IF(H70="","",ROUND(H70-E70,2))</f>
        <v/>
      </c>
      <c r="J70" s="3" t="str">
        <f>IF(H70="","",A70)</f>
        <v/>
      </c>
    </row>
    <row r="71" spans="1:10" x14ac:dyDescent="0.25">
      <c r="A71" s="11" t="str">
        <f>IF(A70="","",IF(A70&gt;=$C$6,"",A70+1))</f>
        <v/>
      </c>
      <c r="B71" s="13" t="str">
        <f>IF(A71="","",EDATE($C$8,A71))</f>
        <v/>
      </c>
      <c r="C71" s="6" t="str">
        <f>IF(A71="","",$H$4)</f>
        <v/>
      </c>
      <c r="D71" s="6" t="str">
        <f>IF(A71="","",ROUND(E70*$C$7/12,2))</f>
        <v/>
      </c>
      <c r="E71" s="6" t="str">
        <f>IF(A71="","",ROUND(E70+D71+C71,2))</f>
        <v/>
      </c>
      <c r="F71" s="10" t="str">
        <f>IF(A71="","",IF($C$4=0,0,MIN(1,E71/$C$4)))</f>
        <v/>
      </c>
      <c r="G71" s="4"/>
      <c r="H71" s="6" t="str">
        <f>IF(OR(A71="",G71="",H70=""),"",ROUND(H70+ROUND(H70*$C$7/12,2)+G71,2))</f>
        <v/>
      </c>
      <c r="I71" s="6" t="str">
        <f>IF(H71="","",ROUND(H71-E71,2))</f>
        <v/>
      </c>
      <c r="J71" s="3" t="str">
        <f>IF(H71="","",A71)</f>
        <v/>
      </c>
    </row>
    <row r="72" spans="1:10" x14ac:dyDescent="0.25">
      <c r="A72" s="11" t="str">
        <f>IF(A71="","",IF(A71&gt;=$C$6,"",A71+1))</f>
        <v/>
      </c>
      <c r="B72" s="13" t="str">
        <f>IF(A72="","",EDATE($C$8,A72))</f>
        <v/>
      </c>
      <c r="C72" s="6" t="str">
        <f>IF(A72="","",$H$4)</f>
        <v/>
      </c>
      <c r="D72" s="6" t="str">
        <f>IF(A72="","",ROUND(E71*$C$7/12,2))</f>
        <v/>
      </c>
      <c r="E72" s="6" t="str">
        <f>IF(A72="","",ROUND(E71+D72+C72,2))</f>
        <v/>
      </c>
      <c r="F72" s="10" t="str">
        <f>IF(A72="","",IF($C$4=0,0,MIN(1,E72/$C$4)))</f>
        <v/>
      </c>
      <c r="G72" s="4"/>
      <c r="H72" s="6" t="str">
        <f>IF(OR(A72="",G72="",H71=""),"",ROUND(H71+ROUND(H71*$C$7/12,2)+G72,2))</f>
        <v/>
      </c>
      <c r="I72" s="6" t="str">
        <f>IF(H72="","",ROUND(H72-E72,2))</f>
        <v/>
      </c>
      <c r="J72" s="3" t="str">
        <f>IF(H72="","",A72)</f>
        <v/>
      </c>
    </row>
    <row r="73" spans="1:10" x14ac:dyDescent="0.25">
      <c r="A73" s="11" t="str">
        <f>IF(A72="","",IF(A72&gt;=$C$6,"",A72+1))</f>
        <v/>
      </c>
      <c r="B73" s="13" t="str">
        <f>IF(A73="","",EDATE($C$8,A73))</f>
        <v/>
      </c>
      <c r="C73" s="6" t="str">
        <f>IF(A73="","",$H$4)</f>
        <v/>
      </c>
      <c r="D73" s="6" t="str">
        <f>IF(A73="","",ROUND(E72*$C$7/12,2))</f>
        <v/>
      </c>
      <c r="E73" s="6" t="str">
        <f>IF(A73="","",ROUND(E72+D73+C73,2))</f>
        <v/>
      </c>
      <c r="F73" s="10" t="str">
        <f>IF(A73="","",IF($C$4=0,0,MIN(1,E73/$C$4)))</f>
        <v/>
      </c>
      <c r="G73" s="4"/>
      <c r="H73" s="6" t="str">
        <f>IF(OR(A73="",G73="",H72=""),"",ROUND(H72+ROUND(H72*$C$7/12,2)+G73,2))</f>
        <v/>
      </c>
      <c r="I73" s="6" t="str">
        <f>IF(H73="","",ROUND(H73-E73,2))</f>
        <v/>
      </c>
      <c r="J73" s="3" t="str">
        <f>IF(H73="","",A73)</f>
        <v/>
      </c>
    </row>
    <row r="74" spans="1:10" x14ac:dyDescent="0.25">
      <c r="A74" s="11" t="str">
        <f>IF(A73="","",IF(A73&gt;=$C$6,"",A73+1))</f>
        <v/>
      </c>
      <c r="B74" s="13" t="str">
        <f>IF(A74="","",EDATE($C$8,A74))</f>
        <v/>
      </c>
      <c r="C74" s="6" t="str">
        <f>IF(A74="","",$H$4)</f>
        <v/>
      </c>
      <c r="D74" s="6" t="str">
        <f>IF(A74="","",ROUND(E73*$C$7/12,2))</f>
        <v/>
      </c>
      <c r="E74" s="6" t="str">
        <f>IF(A74="","",ROUND(E73+D74+C74,2))</f>
        <v/>
      </c>
      <c r="F74" s="10" t="str">
        <f>IF(A74="","",IF($C$4=0,0,MIN(1,E74/$C$4)))</f>
        <v/>
      </c>
      <c r="G74" s="4"/>
      <c r="H74" s="6" t="str">
        <f>IF(OR(A74="",G74="",H73=""),"",ROUND(H73+ROUND(H73*$C$7/12,2)+G74,2))</f>
        <v/>
      </c>
      <c r="I74" s="6" t="str">
        <f>IF(H74="","",ROUND(H74-E74,2))</f>
        <v/>
      </c>
      <c r="J74" s="3" t="str">
        <f>IF(H74="","",A74)</f>
        <v/>
      </c>
    </row>
    <row r="75" spans="1:10" x14ac:dyDescent="0.25">
      <c r="A75" s="11" t="str">
        <f>IF(A74="","",IF(A74&gt;=$C$6,"",A74+1))</f>
        <v/>
      </c>
      <c r="B75" s="13" t="str">
        <f>IF(A75="","",EDATE($C$8,A75))</f>
        <v/>
      </c>
      <c r="C75" s="6" t="str">
        <f>IF(A75="","",$H$4)</f>
        <v/>
      </c>
      <c r="D75" s="6" t="str">
        <f>IF(A75="","",ROUND(E74*$C$7/12,2))</f>
        <v/>
      </c>
      <c r="E75" s="6" t="str">
        <f>IF(A75="","",ROUND(E74+D75+C75,2))</f>
        <v/>
      </c>
      <c r="F75" s="10" t="str">
        <f>IF(A75="","",IF($C$4=0,0,MIN(1,E75/$C$4)))</f>
        <v/>
      </c>
      <c r="G75" s="4"/>
      <c r="H75" s="6" t="str">
        <f>IF(OR(A75="",G75="",H74=""),"",ROUND(H74+ROUND(H74*$C$7/12,2)+G75,2))</f>
        <v/>
      </c>
      <c r="I75" s="6" t="str">
        <f>IF(H75="","",ROUND(H75-E75,2))</f>
        <v/>
      </c>
      <c r="J75" s="3" t="str">
        <f>IF(H75="","",A75)</f>
        <v/>
      </c>
    </row>
    <row r="76" spans="1:10" x14ac:dyDescent="0.25">
      <c r="A76" s="11" t="str">
        <f>IF(A75="","",IF(A75&gt;=$C$6,"",A75+1))</f>
        <v/>
      </c>
      <c r="B76" s="13" t="str">
        <f>IF(A76="","",EDATE($C$8,A76))</f>
        <v/>
      </c>
      <c r="C76" s="6" t="str">
        <f>IF(A76="","",$H$4)</f>
        <v/>
      </c>
      <c r="D76" s="6" t="str">
        <f>IF(A76="","",ROUND(E75*$C$7/12,2))</f>
        <v/>
      </c>
      <c r="E76" s="6" t="str">
        <f>IF(A76="","",ROUND(E75+D76+C76,2))</f>
        <v/>
      </c>
      <c r="F76" s="10" t="str">
        <f>IF(A76="","",IF($C$4=0,0,MIN(1,E76/$C$4)))</f>
        <v/>
      </c>
      <c r="G76" s="4"/>
      <c r="H76" s="6" t="str">
        <f>IF(OR(A76="",G76="",H75=""),"",ROUND(H75+ROUND(H75*$C$7/12,2)+G76,2))</f>
        <v/>
      </c>
      <c r="I76" s="6" t="str">
        <f>IF(H76="","",ROUND(H76-E76,2))</f>
        <v/>
      </c>
      <c r="J76" s="3" t="str">
        <f>IF(H76="","",A76)</f>
        <v/>
      </c>
    </row>
    <row r="77" spans="1:10" x14ac:dyDescent="0.25">
      <c r="A77" s="11" t="str">
        <f>IF(A76="","",IF(A76&gt;=$C$6,"",A76+1))</f>
        <v/>
      </c>
      <c r="B77" s="13" t="str">
        <f>IF(A77="","",EDATE($C$8,A77))</f>
        <v/>
      </c>
      <c r="C77" s="6" t="str">
        <f>IF(A77="","",$H$4)</f>
        <v/>
      </c>
      <c r="D77" s="6" t="str">
        <f>IF(A77="","",ROUND(E76*$C$7/12,2))</f>
        <v/>
      </c>
      <c r="E77" s="6" t="str">
        <f>IF(A77="","",ROUND(E76+D77+C77,2))</f>
        <v/>
      </c>
      <c r="F77" s="10" t="str">
        <f>IF(A77="","",IF($C$4=0,0,MIN(1,E77/$C$4)))</f>
        <v/>
      </c>
      <c r="G77" s="4"/>
      <c r="H77" s="6" t="str">
        <f>IF(OR(A77="",G77="",H76=""),"",ROUND(H76+ROUND(H76*$C$7/12,2)+G77,2))</f>
        <v/>
      </c>
      <c r="I77" s="6" t="str">
        <f>IF(H77="","",ROUND(H77-E77,2))</f>
        <v/>
      </c>
      <c r="J77" s="3" t="str">
        <f>IF(H77="","",A77)</f>
        <v/>
      </c>
    </row>
    <row r="78" spans="1:10" x14ac:dyDescent="0.25">
      <c r="A78" s="11" t="str">
        <f>IF(A77="","",IF(A77&gt;=$C$6,"",A77+1))</f>
        <v/>
      </c>
      <c r="B78" s="13" t="str">
        <f>IF(A78="","",EDATE($C$8,A78))</f>
        <v/>
      </c>
      <c r="C78" s="6" t="str">
        <f>IF(A78="","",$H$4)</f>
        <v/>
      </c>
      <c r="D78" s="6" t="str">
        <f>IF(A78="","",ROUND(E77*$C$7/12,2))</f>
        <v/>
      </c>
      <c r="E78" s="6" t="str">
        <f>IF(A78="","",ROUND(E77+D78+C78,2))</f>
        <v/>
      </c>
      <c r="F78" s="10" t="str">
        <f>IF(A78="","",IF($C$4=0,0,MIN(1,E78/$C$4)))</f>
        <v/>
      </c>
      <c r="G78" s="4"/>
      <c r="H78" s="6" t="str">
        <f>IF(OR(A78="",G78="",H77=""),"",ROUND(H77+ROUND(H77*$C$7/12,2)+G78,2))</f>
        <v/>
      </c>
      <c r="I78" s="6" t="str">
        <f>IF(H78="","",ROUND(H78-E78,2))</f>
        <v/>
      </c>
      <c r="J78" s="3" t="str">
        <f>IF(H78="","",A78)</f>
        <v/>
      </c>
    </row>
    <row r="79" spans="1:10" x14ac:dyDescent="0.25">
      <c r="A79" s="11" t="str">
        <f>IF(A78="","",IF(A78&gt;=$C$6,"",A78+1))</f>
        <v/>
      </c>
      <c r="B79" s="13" t="str">
        <f>IF(A79="","",EDATE($C$8,A79))</f>
        <v/>
      </c>
      <c r="C79" s="6" t="str">
        <f>IF(A79="","",$H$4)</f>
        <v/>
      </c>
      <c r="D79" s="6" t="str">
        <f>IF(A79="","",ROUND(E78*$C$7/12,2))</f>
        <v/>
      </c>
      <c r="E79" s="6" t="str">
        <f>IF(A79="","",ROUND(E78+D79+C79,2))</f>
        <v/>
      </c>
      <c r="F79" s="10" t="str">
        <f>IF(A79="","",IF($C$4=0,0,MIN(1,E79/$C$4)))</f>
        <v/>
      </c>
      <c r="G79" s="4"/>
      <c r="H79" s="6" t="str">
        <f>IF(OR(A79="",G79="",H78=""),"",ROUND(H78+ROUND(H78*$C$7/12,2)+G79,2))</f>
        <v/>
      </c>
      <c r="I79" s="6" t="str">
        <f>IF(H79="","",ROUND(H79-E79,2))</f>
        <v/>
      </c>
      <c r="J79" s="3" t="str">
        <f>IF(H79="","",A79)</f>
        <v/>
      </c>
    </row>
    <row r="80" spans="1:10" x14ac:dyDescent="0.25">
      <c r="A80" s="11" t="str">
        <f>IF(A79="","",IF(A79&gt;=$C$6,"",A79+1))</f>
        <v/>
      </c>
      <c r="B80" s="13" t="str">
        <f>IF(A80="","",EDATE($C$8,A80))</f>
        <v/>
      </c>
      <c r="C80" s="6" t="str">
        <f>IF(A80="","",$H$4)</f>
        <v/>
      </c>
      <c r="D80" s="6" t="str">
        <f>IF(A80="","",ROUND(E79*$C$7/12,2))</f>
        <v/>
      </c>
      <c r="E80" s="6" t="str">
        <f>IF(A80="","",ROUND(E79+D80+C80,2))</f>
        <v/>
      </c>
      <c r="F80" s="10" t="str">
        <f>IF(A80="","",IF($C$4=0,0,MIN(1,E80/$C$4)))</f>
        <v/>
      </c>
      <c r="G80" s="4"/>
      <c r="H80" s="6" t="str">
        <f>IF(OR(A80="",G80="",H79=""),"",ROUND(H79+ROUND(H79*$C$7/12,2)+G80,2))</f>
        <v/>
      </c>
      <c r="I80" s="6" t="str">
        <f>IF(H80="","",ROUND(H80-E80,2))</f>
        <v/>
      </c>
      <c r="J80" s="3" t="str">
        <f>IF(H80="","",A80)</f>
        <v/>
      </c>
    </row>
    <row r="81" spans="1:10" x14ac:dyDescent="0.25">
      <c r="A81" s="11" t="str">
        <f>IF(A80="","",IF(A80&gt;=$C$6,"",A80+1))</f>
        <v/>
      </c>
      <c r="B81" s="13" t="str">
        <f>IF(A81="","",EDATE($C$8,A81))</f>
        <v/>
      </c>
      <c r="C81" s="6" t="str">
        <f>IF(A81="","",$H$4)</f>
        <v/>
      </c>
      <c r="D81" s="6" t="str">
        <f>IF(A81="","",ROUND(E80*$C$7/12,2))</f>
        <v/>
      </c>
      <c r="E81" s="6" t="str">
        <f>IF(A81="","",ROUND(E80+D81+C81,2))</f>
        <v/>
      </c>
      <c r="F81" s="10" t="str">
        <f>IF(A81="","",IF($C$4=0,0,MIN(1,E81/$C$4)))</f>
        <v/>
      </c>
      <c r="G81" s="4"/>
      <c r="H81" s="6" t="str">
        <f>IF(OR(A81="",G81="",H80=""),"",ROUND(H80+ROUND(H80*$C$7/12,2)+G81,2))</f>
        <v/>
      </c>
      <c r="I81" s="6" t="str">
        <f>IF(H81="","",ROUND(H81-E81,2))</f>
        <v/>
      </c>
      <c r="J81" s="3" t="str">
        <f>IF(H81="","",A81)</f>
        <v/>
      </c>
    </row>
    <row r="82" spans="1:10" x14ac:dyDescent="0.25">
      <c r="A82" s="11" t="str">
        <f>IF(A81="","",IF(A81&gt;=$C$6,"",A81+1))</f>
        <v/>
      </c>
      <c r="B82" s="13" t="str">
        <f>IF(A82="","",EDATE($C$8,A82))</f>
        <v/>
      </c>
      <c r="C82" s="6" t="str">
        <f>IF(A82="","",$H$4)</f>
        <v/>
      </c>
      <c r="D82" s="6" t="str">
        <f>IF(A82="","",ROUND(E81*$C$7/12,2))</f>
        <v/>
      </c>
      <c r="E82" s="6" t="str">
        <f>IF(A82="","",ROUND(E81+D82+C82,2))</f>
        <v/>
      </c>
      <c r="F82" s="10" t="str">
        <f>IF(A82="","",IF($C$4=0,0,MIN(1,E82/$C$4)))</f>
        <v/>
      </c>
      <c r="G82" s="4"/>
      <c r="H82" s="6" t="str">
        <f>IF(OR(A82="",G82="",H81=""),"",ROUND(H81+ROUND(H81*$C$7/12,2)+G82,2))</f>
        <v/>
      </c>
      <c r="I82" s="6" t="str">
        <f>IF(H82="","",ROUND(H82-E82,2))</f>
        <v/>
      </c>
      <c r="J82" s="3" t="str">
        <f>IF(H82="","",A82)</f>
        <v/>
      </c>
    </row>
    <row r="83" spans="1:10" x14ac:dyDescent="0.25">
      <c r="A83" s="11" t="str">
        <f>IF(A82="","",IF(A82&gt;=$C$6,"",A82+1))</f>
        <v/>
      </c>
      <c r="B83" s="13" t="str">
        <f>IF(A83="","",EDATE($C$8,A83))</f>
        <v/>
      </c>
      <c r="C83" s="6" t="str">
        <f>IF(A83="","",$H$4)</f>
        <v/>
      </c>
      <c r="D83" s="6" t="str">
        <f>IF(A83="","",ROUND(E82*$C$7/12,2))</f>
        <v/>
      </c>
      <c r="E83" s="6" t="str">
        <f>IF(A83="","",ROUND(E82+D83+C83,2))</f>
        <v/>
      </c>
      <c r="F83" s="10" t="str">
        <f>IF(A83="","",IF($C$4=0,0,MIN(1,E83/$C$4)))</f>
        <v/>
      </c>
      <c r="G83" s="4"/>
      <c r="H83" s="6" t="str">
        <f>IF(OR(A83="",G83="",H82=""),"",ROUND(H82+ROUND(H82*$C$7/12,2)+G83,2))</f>
        <v/>
      </c>
      <c r="I83" s="6" t="str">
        <f>IF(H83="","",ROUND(H83-E83,2))</f>
        <v/>
      </c>
      <c r="J83" s="3" t="str">
        <f>IF(H83="","",A83)</f>
        <v/>
      </c>
    </row>
    <row r="84" spans="1:10" x14ac:dyDescent="0.25">
      <c r="A84" s="11" t="str">
        <f>IF(A83="","",IF(A83&gt;=$C$6,"",A83+1))</f>
        <v/>
      </c>
      <c r="B84" s="13" t="str">
        <f>IF(A84="","",EDATE($C$8,A84))</f>
        <v/>
      </c>
      <c r="C84" s="6" t="str">
        <f>IF(A84="","",$H$4)</f>
        <v/>
      </c>
      <c r="D84" s="6" t="str">
        <f>IF(A84="","",ROUND(E83*$C$7/12,2))</f>
        <v/>
      </c>
      <c r="E84" s="6" t="str">
        <f>IF(A84="","",ROUND(E83+D84+C84,2))</f>
        <v/>
      </c>
      <c r="F84" s="10" t="str">
        <f>IF(A84="","",IF($C$4=0,0,MIN(1,E84/$C$4)))</f>
        <v/>
      </c>
      <c r="G84" s="4"/>
      <c r="H84" s="6" t="str">
        <f>IF(OR(A84="",G84="",H83=""),"",ROUND(H83+ROUND(H83*$C$7/12,2)+G84,2))</f>
        <v/>
      </c>
      <c r="I84" s="6" t="str">
        <f>IF(H84="","",ROUND(H84-E84,2))</f>
        <v/>
      </c>
      <c r="J84" s="3" t="str">
        <f>IF(H84="","",A84)</f>
        <v/>
      </c>
    </row>
    <row r="85" spans="1:10" x14ac:dyDescent="0.25">
      <c r="A85" s="11" t="str">
        <f>IF(A84="","",IF(A84&gt;=$C$6,"",A84+1))</f>
        <v/>
      </c>
      <c r="B85" s="13" t="str">
        <f>IF(A85="","",EDATE($C$8,A85))</f>
        <v/>
      </c>
      <c r="C85" s="6" t="str">
        <f>IF(A85="","",$H$4)</f>
        <v/>
      </c>
      <c r="D85" s="6" t="str">
        <f>IF(A85="","",ROUND(E84*$C$7/12,2))</f>
        <v/>
      </c>
      <c r="E85" s="6" t="str">
        <f>IF(A85="","",ROUND(E84+D85+C85,2))</f>
        <v/>
      </c>
      <c r="F85" s="10" t="str">
        <f>IF(A85="","",IF($C$4=0,0,MIN(1,E85/$C$4)))</f>
        <v/>
      </c>
      <c r="G85" s="4"/>
      <c r="H85" s="6" t="str">
        <f>IF(OR(A85="",G85="",H84=""),"",ROUND(H84+ROUND(H84*$C$7/12,2)+G85,2))</f>
        <v/>
      </c>
      <c r="I85" s="6" t="str">
        <f>IF(H85="","",ROUND(H85-E85,2))</f>
        <v/>
      </c>
      <c r="J85" s="3" t="str">
        <f>IF(H85="","",A85)</f>
        <v/>
      </c>
    </row>
    <row r="86" spans="1:10" x14ac:dyDescent="0.25">
      <c r="A86" s="11" t="str">
        <f>IF(A85="","",IF(A85&gt;=$C$6,"",A85+1))</f>
        <v/>
      </c>
      <c r="B86" s="13" t="str">
        <f>IF(A86="","",EDATE($C$8,A86))</f>
        <v/>
      </c>
      <c r="C86" s="6" t="str">
        <f>IF(A86="","",$H$4)</f>
        <v/>
      </c>
      <c r="D86" s="6" t="str">
        <f>IF(A86="","",ROUND(E85*$C$7/12,2))</f>
        <v/>
      </c>
      <c r="E86" s="6" t="str">
        <f>IF(A86="","",ROUND(E85+D86+C86,2))</f>
        <v/>
      </c>
      <c r="F86" s="10" t="str">
        <f>IF(A86="","",IF($C$4=0,0,MIN(1,E86/$C$4)))</f>
        <v/>
      </c>
      <c r="G86" s="4"/>
      <c r="H86" s="6" t="str">
        <f>IF(OR(A86="",G86="",H85=""),"",ROUND(H85+ROUND(H85*$C$7/12,2)+G86,2))</f>
        <v/>
      </c>
      <c r="I86" s="6" t="str">
        <f>IF(H86="","",ROUND(H86-E86,2))</f>
        <v/>
      </c>
      <c r="J86" s="3" t="str">
        <f>IF(H86="","",A86)</f>
        <v/>
      </c>
    </row>
    <row r="87" spans="1:10" x14ac:dyDescent="0.25">
      <c r="A87" s="11" t="str">
        <f>IF(A86="","",IF(A86&gt;=$C$6,"",A86+1))</f>
        <v/>
      </c>
      <c r="B87" s="13" t="str">
        <f>IF(A87="","",EDATE($C$8,A87))</f>
        <v/>
      </c>
      <c r="C87" s="6" t="str">
        <f>IF(A87="","",$H$4)</f>
        <v/>
      </c>
      <c r="D87" s="6" t="str">
        <f>IF(A87="","",ROUND(E86*$C$7/12,2))</f>
        <v/>
      </c>
      <c r="E87" s="6" t="str">
        <f>IF(A87="","",ROUND(E86+D87+C87,2))</f>
        <v/>
      </c>
      <c r="F87" s="10" t="str">
        <f>IF(A87="","",IF($C$4=0,0,MIN(1,E87/$C$4)))</f>
        <v/>
      </c>
      <c r="G87" s="4"/>
      <c r="H87" s="6" t="str">
        <f>IF(OR(A87="",G87="",H86=""),"",ROUND(H86+ROUND(H86*$C$7/12,2)+G87,2))</f>
        <v/>
      </c>
      <c r="I87" s="6" t="str">
        <f>IF(H87="","",ROUND(H87-E87,2))</f>
        <v/>
      </c>
      <c r="J87" s="3" t="str">
        <f>IF(H87="","",A87)</f>
        <v/>
      </c>
    </row>
    <row r="88" spans="1:10" x14ac:dyDescent="0.25">
      <c r="A88" s="11" t="str">
        <f>IF(A87="","",IF(A87&gt;=$C$6,"",A87+1))</f>
        <v/>
      </c>
      <c r="B88" s="13" t="str">
        <f>IF(A88="","",EDATE($C$8,A88))</f>
        <v/>
      </c>
      <c r="C88" s="6" t="str">
        <f>IF(A88="","",$H$4)</f>
        <v/>
      </c>
      <c r="D88" s="6" t="str">
        <f>IF(A88="","",ROUND(E87*$C$7/12,2))</f>
        <v/>
      </c>
      <c r="E88" s="6" t="str">
        <f>IF(A88="","",ROUND(E87+D88+C88,2))</f>
        <v/>
      </c>
      <c r="F88" s="10" t="str">
        <f>IF(A88="","",IF($C$4=0,0,MIN(1,E88/$C$4)))</f>
        <v/>
      </c>
      <c r="G88" s="4"/>
      <c r="H88" s="6" t="str">
        <f>IF(OR(A88="",G88="",H87=""),"",ROUND(H87+ROUND(H87*$C$7/12,2)+G88,2))</f>
        <v/>
      </c>
      <c r="I88" s="6" t="str">
        <f>IF(H88="","",ROUND(H88-E88,2))</f>
        <v/>
      </c>
      <c r="J88" s="3" t="str">
        <f>IF(H88="","",A88)</f>
        <v/>
      </c>
    </row>
    <row r="89" spans="1:10" x14ac:dyDescent="0.25">
      <c r="A89" s="11" t="str">
        <f>IF(A88="","",IF(A88&gt;=$C$6,"",A88+1))</f>
        <v/>
      </c>
      <c r="B89" s="13" t="str">
        <f>IF(A89="","",EDATE($C$8,A89))</f>
        <v/>
      </c>
      <c r="C89" s="6" t="str">
        <f>IF(A89="","",$H$4)</f>
        <v/>
      </c>
      <c r="D89" s="6" t="str">
        <f>IF(A89="","",ROUND(E88*$C$7/12,2))</f>
        <v/>
      </c>
      <c r="E89" s="6" t="str">
        <f>IF(A89="","",ROUND(E88+D89+C89,2))</f>
        <v/>
      </c>
      <c r="F89" s="10" t="str">
        <f>IF(A89="","",IF($C$4=0,0,MIN(1,E89/$C$4)))</f>
        <v/>
      </c>
      <c r="G89" s="4"/>
      <c r="H89" s="6" t="str">
        <f>IF(OR(A89="",G89="",H88=""),"",ROUND(H88+ROUND(H88*$C$7/12,2)+G89,2))</f>
        <v/>
      </c>
      <c r="I89" s="6" t="str">
        <f>IF(H89="","",ROUND(H89-E89,2))</f>
        <v/>
      </c>
      <c r="J89" s="3" t="str">
        <f>IF(H89="","",A89)</f>
        <v/>
      </c>
    </row>
    <row r="90" spans="1:10" x14ac:dyDescent="0.25">
      <c r="A90" s="11" t="str">
        <f>IF(A89="","",IF(A89&gt;=$C$6,"",A89+1))</f>
        <v/>
      </c>
      <c r="B90" s="13" t="str">
        <f>IF(A90="","",EDATE($C$8,A90))</f>
        <v/>
      </c>
      <c r="C90" s="6" t="str">
        <f>IF(A90="","",$H$4)</f>
        <v/>
      </c>
      <c r="D90" s="6" t="str">
        <f>IF(A90="","",ROUND(E89*$C$7/12,2))</f>
        <v/>
      </c>
      <c r="E90" s="6" t="str">
        <f>IF(A90="","",ROUND(E89+D90+C90,2))</f>
        <v/>
      </c>
      <c r="F90" s="10" t="str">
        <f>IF(A90="","",IF($C$4=0,0,MIN(1,E90/$C$4)))</f>
        <v/>
      </c>
      <c r="G90" s="4"/>
      <c r="H90" s="6" t="str">
        <f>IF(OR(A90="",G90="",H89=""),"",ROUND(H89+ROUND(H89*$C$7/12,2)+G90,2))</f>
        <v/>
      </c>
      <c r="I90" s="6" t="str">
        <f>IF(H90="","",ROUND(H90-E90,2))</f>
        <v/>
      </c>
      <c r="J90" s="3" t="str">
        <f>IF(H90="","",A90)</f>
        <v/>
      </c>
    </row>
    <row r="91" spans="1:10" x14ac:dyDescent="0.25">
      <c r="A91" s="11" t="str">
        <f>IF(A90="","",IF(A90&gt;=$C$6,"",A90+1))</f>
        <v/>
      </c>
      <c r="B91" s="13" t="str">
        <f>IF(A91="","",EDATE($C$8,A91))</f>
        <v/>
      </c>
      <c r="C91" s="6" t="str">
        <f>IF(A91="","",$H$4)</f>
        <v/>
      </c>
      <c r="D91" s="6" t="str">
        <f>IF(A91="","",ROUND(E90*$C$7/12,2))</f>
        <v/>
      </c>
      <c r="E91" s="6" t="str">
        <f>IF(A91="","",ROUND(E90+D91+C91,2))</f>
        <v/>
      </c>
      <c r="F91" s="10" t="str">
        <f>IF(A91="","",IF($C$4=0,0,MIN(1,E91/$C$4)))</f>
        <v/>
      </c>
      <c r="G91" s="4"/>
      <c r="H91" s="6" t="str">
        <f>IF(OR(A91="",G91="",H90=""),"",ROUND(H90+ROUND(H90*$C$7/12,2)+G91,2))</f>
        <v/>
      </c>
      <c r="I91" s="6" t="str">
        <f>IF(H91="","",ROUND(H91-E91,2))</f>
        <v/>
      </c>
      <c r="J91" s="3" t="str">
        <f>IF(H91="","",A91)</f>
        <v/>
      </c>
    </row>
    <row r="92" spans="1:10" x14ac:dyDescent="0.25">
      <c r="A92" s="11" t="str">
        <f>IF(A91="","",IF(A91&gt;=$C$6,"",A91+1))</f>
        <v/>
      </c>
      <c r="B92" s="13" t="str">
        <f>IF(A92="","",EDATE($C$8,A92))</f>
        <v/>
      </c>
      <c r="C92" s="6" t="str">
        <f>IF(A92="","",$H$4)</f>
        <v/>
      </c>
      <c r="D92" s="6" t="str">
        <f>IF(A92="","",ROUND(E91*$C$7/12,2))</f>
        <v/>
      </c>
      <c r="E92" s="6" t="str">
        <f>IF(A92="","",ROUND(E91+D92+C92,2))</f>
        <v/>
      </c>
      <c r="F92" s="10" t="str">
        <f>IF(A92="","",IF($C$4=0,0,MIN(1,E92/$C$4)))</f>
        <v/>
      </c>
      <c r="G92" s="4"/>
      <c r="H92" s="6" t="str">
        <f>IF(OR(A92="",G92="",H91=""),"",ROUND(H91+ROUND(H91*$C$7/12,2)+G92,2))</f>
        <v/>
      </c>
      <c r="I92" s="6" t="str">
        <f>IF(H92="","",ROUND(H92-E92,2))</f>
        <v/>
      </c>
      <c r="J92" s="3" t="str">
        <f>IF(H92="","",A92)</f>
        <v/>
      </c>
    </row>
    <row r="93" spans="1:10" x14ac:dyDescent="0.25">
      <c r="A93" s="11" t="str">
        <f>IF(A92="","",IF(A92&gt;=$C$6,"",A92+1))</f>
        <v/>
      </c>
      <c r="B93" s="13" t="str">
        <f>IF(A93="","",EDATE($C$8,A93))</f>
        <v/>
      </c>
      <c r="C93" s="6" t="str">
        <f>IF(A93="","",$H$4)</f>
        <v/>
      </c>
      <c r="D93" s="6" t="str">
        <f>IF(A93="","",ROUND(E92*$C$7/12,2))</f>
        <v/>
      </c>
      <c r="E93" s="6" t="str">
        <f>IF(A93="","",ROUND(E92+D93+C93,2))</f>
        <v/>
      </c>
      <c r="F93" s="10" t="str">
        <f>IF(A93="","",IF($C$4=0,0,MIN(1,E93/$C$4)))</f>
        <v/>
      </c>
      <c r="G93" s="4"/>
      <c r="H93" s="6" t="str">
        <f>IF(OR(A93="",G93="",H92=""),"",ROUND(H92+ROUND(H92*$C$7/12,2)+G93,2))</f>
        <v/>
      </c>
      <c r="I93" s="6" t="str">
        <f>IF(H93="","",ROUND(H93-E93,2))</f>
        <v/>
      </c>
      <c r="J93" s="3" t="str">
        <f>IF(H93="","",A93)</f>
        <v/>
      </c>
    </row>
    <row r="94" spans="1:10" x14ac:dyDescent="0.25">
      <c r="A94" s="11" t="str">
        <f>IF(A93="","",IF(A93&gt;=$C$6,"",A93+1))</f>
        <v/>
      </c>
      <c r="B94" s="13" t="str">
        <f>IF(A94="","",EDATE($C$8,A94))</f>
        <v/>
      </c>
      <c r="C94" s="6" t="str">
        <f>IF(A94="","",$H$4)</f>
        <v/>
      </c>
      <c r="D94" s="6" t="str">
        <f>IF(A94="","",ROUND(E93*$C$7/12,2))</f>
        <v/>
      </c>
      <c r="E94" s="6" t="str">
        <f>IF(A94="","",ROUND(E93+D94+C94,2))</f>
        <v/>
      </c>
      <c r="F94" s="10" t="str">
        <f>IF(A94="","",IF($C$4=0,0,MIN(1,E94/$C$4)))</f>
        <v/>
      </c>
      <c r="G94" s="4"/>
      <c r="H94" s="6" t="str">
        <f>IF(OR(A94="",G94="",H93=""),"",ROUND(H93+ROUND(H93*$C$7/12,2)+G94,2))</f>
        <v/>
      </c>
      <c r="I94" s="6" t="str">
        <f>IF(H94="","",ROUND(H94-E94,2))</f>
        <v/>
      </c>
      <c r="J94" s="3" t="str">
        <f>IF(H94="","",A94)</f>
        <v/>
      </c>
    </row>
    <row r="95" spans="1:10" x14ac:dyDescent="0.25">
      <c r="A95" s="11" t="str">
        <f>IF(A94="","",IF(A94&gt;=$C$6,"",A94+1))</f>
        <v/>
      </c>
      <c r="B95" s="13" t="str">
        <f>IF(A95="","",EDATE($C$8,A95))</f>
        <v/>
      </c>
      <c r="C95" s="6" t="str">
        <f>IF(A95="","",$H$4)</f>
        <v/>
      </c>
      <c r="D95" s="6" t="str">
        <f>IF(A95="","",ROUND(E94*$C$7/12,2))</f>
        <v/>
      </c>
      <c r="E95" s="6" t="str">
        <f>IF(A95="","",ROUND(E94+D95+C95,2))</f>
        <v/>
      </c>
      <c r="F95" s="10" t="str">
        <f>IF(A95="","",IF($C$4=0,0,MIN(1,E95/$C$4)))</f>
        <v/>
      </c>
      <c r="G95" s="4"/>
      <c r="H95" s="6" t="str">
        <f>IF(OR(A95="",G95="",H94=""),"",ROUND(H94+ROUND(H94*$C$7/12,2)+G95,2))</f>
        <v/>
      </c>
      <c r="I95" s="6" t="str">
        <f>IF(H95="","",ROUND(H95-E95,2))</f>
        <v/>
      </c>
      <c r="J95" s="3" t="str">
        <f>IF(H95="","",A95)</f>
        <v/>
      </c>
    </row>
    <row r="96" spans="1:10" x14ac:dyDescent="0.25">
      <c r="A96" s="11" t="str">
        <f>IF(A95="","",IF(A95&gt;=$C$6,"",A95+1))</f>
        <v/>
      </c>
      <c r="B96" s="13" t="str">
        <f>IF(A96="","",EDATE($C$8,A96))</f>
        <v/>
      </c>
      <c r="C96" s="6" t="str">
        <f>IF(A96="","",$H$4)</f>
        <v/>
      </c>
      <c r="D96" s="6" t="str">
        <f>IF(A96="","",ROUND(E95*$C$7/12,2))</f>
        <v/>
      </c>
      <c r="E96" s="6" t="str">
        <f>IF(A96="","",ROUND(E95+D96+C96,2))</f>
        <v/>
      </c>
      <c r="F96" s="10" t="str">
        <f>IF(A96="","",IF($C$4=0,0,MIN(1,E96/$C$4)))</f>
        <v/>
      </c>
      <c r="G96" s="4"/>
      <c r="H96" s="6" t="str">
        <f>IF(OR(A96="",G96="",H95=""),"",ROUND(H95+ROUND(H95*$C$7/12,2)+G96,2))</f>
        <v/>
      </c>
      <c r="I96" s="6" t="str">
        <f>IF(H96="","",ROUND(H96-E96,2))</f>
        <v/>
      </c>
      <c r="J96" s="3" t="str">
        <f>IF(H96="","",A96)</f>
        <v/>
      </c>
    </row>
    <row r="97" spans="1:10" x14ac:dyDescent="0.25">
      <c r="A97" s="11" t="str">
        <f>IF(A96="","",IF(A96&gt;=$C$6,"",A96+1))</f>
        <v/>
      </c>
      <c r="B97" s="13" t="str">
        <f>IF(A97="","",EDATE($C$8,A97))</f>
        <v/>
      </c>
      <c r="C97" s="6" t="str">
        <f>IF(A97="","",$H$4)</f>
        <v/>
      </c>
      <c r="D97" s="6" t="str">
        <f>IF(A97="","",ROUND(E96*$C$7/12,2))</f>
        <v/>
      </c>
      <c r="E97" s="6" t="str">
        <f>IF(A97="","",ROUND(E96+D97+C97,2))</f>
        <v/>
      </c>
      <c r="F97" s="10" t="str">
        <f>IF(A97="","",IF($C$4=0,0,MIN(1,E97/$C$4)))</f>
        <v/>
      </c>
      <c r="G97" s="4"/>
      <c r="H97" s="6" t="str">
        <f>IF(OR(A97="",G97="",H96=""),"",ROUND(H96+ROUND(H96*$C$7/12,2)+G97,2))</f>
        <v/>
      </c>
      <c r="I97" s="6" t="str">
        <f>IF(H97="","",ROUND(H97-E97,2))</f>
        <v/>
      </c>
      <c r="J97" s="3" t="str">
        <f>IF(H97="","",A97)</f>
        <v/>
      </c>
    </row>
    <row r="98" spans="1:10" x14ac:dyDescent="0.25">
      <c r="A98" s="11" t="str">
        <f>IF(A97="","",IF(A97&gt;=$C$6,"",A97+1))</f>
        <v/>
      </c>
      <c r="B98" s="13" t="str">
        <f>IF(A98="","",EDATE($C$8,A98))</f>
        <v/>
      </c>
      <c r="C98" s="6" t="str">
        <f>IF(A98="","",$H$4)</f>
        <v/>
      </c>
      <c r="D98" s="6" t="str">
        <f>IF(A98="","",ROUND(E97*$C$7/12,2))</f>
        <v/>
      </c>
      <c r="E98" s="6" t="str">
        <f>IF(A98="","",ROUND(E97+D98+C98,2))</f>
        <v/>
      </c>
      <c r="F98" s="10" t="str">
        <f>IF(A98="","",IF($C$4=0,0,MIN(1,E98/$C$4)))</f>
        <v/>
      </c>
      <c r="G98" s="4"/>
      <c r="H98" s="6" t="str">
        <f>IF(OR(A98="",G98="",H97=""),"",ROUND(H97+ROUND(H97*$C$7/12,2)+G98,2))</f>
        <v/>
      </c>
      <c r="I98" s="6" t="str">
        <f>IF(H98="","",ROUND(H98-E98,2))</f>
        <v/>
      </c>
      <c r="J98" s="3" t="str">
        <f>IF(H98="","",A98)</f>
        <v/>
      </c>
    </row>
    <row r="99" spans="1:10" x14ac:dyDescent="0.25">
      <c r="A99" s="11" t="str">
        <f>IF(A98="","",IF(A98&gt;=$C$6,"",A98+1))</f>
        <v/>
      </c>
      <c r="B99" s="13" t="str">
        <f>IF(A99="","",EDATE($C$8,A99))</f>
        <v/>
      </c>
      <c r="C99" s="6" t="str">
        <f>IF(A99="","",$H$4)</f>
        <v/>
      </c>
      <c r="D99" s="6" t="str">
        <f>IF(A99="","",ROUND(E98*$C$7/12,2))</f>
        <v/>
      </c>
      <c r="E99" s="6" t="str">
        <f>IF(A99="","",ROUND(E98+D99+C99,2))</f>
        <v/>
      </c>
      <c r="F99" s="10" t="str">
        <f>IF(A99="","",IF($C$4=0,0,MIN(1,E99/$C$4)))</f>
        <v/>
      </c>
      <c r="G99" s="4"/>
      <c r="H99" s="6" t="str">
        <f>IF(OR(A99="",G99="",H98=""),"",ROUND(H98+ROUND(H98*$C$7/12,2)+G99,2))</f>
        <v/>
      </c>
      <c r="I99" s="6" t="str">
        <f>IF(H99="","",ROUND(H99-E99,2))</f>
        <v/>
      </c>
      <c r="J99" s="3" t="str">
        <f>IF(H99="","",A99)</f>
        <v/>
      </c>
    </row>
    <row r="100" spans="1:10" x14ac:dyDescent="0.25">
      <c r="A100" s="11" t="str">
        <f>IF(A99="","",IF(A99&gt;=$C$6,"",A99+1))</f>
        <v/>
      </c>
      <c r="B100" s="13" t="str">
        <f>IF(A100="","",EDATE($C$8,A100))</f>
        <v/>
      </c>
      <c r="C100" s="6" t="str">
        <f>IF(A100="","",$H$4)</f>
        <v/>
      </c>
      <c r="D100" s="6" t="str">
        <f>IF(A100="","",ROUND(E99*$C$7/12,2))</f>
        <v/>
      </c>
      <c r="E100" s="6" t="str">
        <f>IF(A100="","",ROUND(E99+D100+C100,2))</f>
        <v/>
      </c>
      <c r="F100" s="10" t="str">
        <f>IF(A100="","",IF($C$4=0,0,MIN(1,E100/$C$4)))</f>
        <v/>
      </c>
      <c r="G100" s="4"/>
      <c r="H100" s="6" t="str">
        <f>IF(OR(A100="",G100="",H99=""),"",ROUND(H99+ROUND(H99*$C$7/12,2)+G100,2))</f>
        <v/>
      </c>
      <c r="I100" s="6" t="str">
        <f>IF(H100="","",ROUND(H100-E100,2))</f>
        <v/>
      </c>
      <c r="J100" s="3" t="str">
        <f>IF(H100="","",A100)</f>
        <v/>
      </c>
    </row>
    <row r="101" spans="1:10" x14ac:dyDescent="0.25">
      <c r="A101" s="11" t="str">
        <f>IF(A100="","",IF(A100&gt;=$C$6,"",A100+1))</f>
        <v/>
      </c>
      <c r="B101" s="13" t="str">
        <f>IF(A101="","",EDATE($C$8,A101))</f>
        <v/>
      </c>
      <c r="C101" s="6" t="str">
        <f>IF(A101="","",$H$4)</f>
        <v/>
      </c>
      <c r="D101" s="6" t="str">
        <f>IF(A101="","",ROUND(E100*$C$7/12,2))</f>
        <v/>
      </c>
      <c r="E101" s="6" t="str">
        <f>IF(A101="","",ROUND(E100+D101+C101,2))</f>
        <v/>
      </c>
      <c r="F101" s="10" t="str">
        <f>IF(A101="","",IF($C$4=0,0,MIN(1,E101/$C$4)))</f>
        <v/>
      </c>
      <c r="G101" s="4"/>
      <c r="H101" s="6" t="str">
        <f>IF(OR(A101="",G101="",H100=""),"",ROUND(H100+ROUND(H100*$C$7/12,2)+G101,2))</f>
        <v/>
      </c>
      <c r="I101" s="6" t="str">
        <f>IF(H101="","",ROUND(H101-E101,2))</f>
        <v/>
      </c>
      <c r="J101" s="3" t="str">
        <f>IF(H101="","",A101)</f>
        <v/>
      </c>
    </row>
    <row r="102" spans="1:10" x14ac:dyDescent="0.25">
      <c r="A102" s="11" t="str">
        <f>IF(A101="","",IF(A101&gt;=$C$6,"",A101+1))</f>
        <v/>
      </c>
      <c r="B102" s="13" t="str">
        <f>IF(A102="","",EDATE($C$8,A102))</f>
        <v/>
      </c>
      <c r="C102" s="6" t="str">
        <f>IF(A102="","",$H$4)</f>
        <v/>
      </c>
      <c r="D102" s="6" t="str">
        <f>IF(A102="","",ROUND(E101*$C$7/12,2))</f>
        <v/>
      </c>
      <c r="E102" s="6" t="str">
        <f>IF(A102="","",ROUND(E101+D102+C102,2))</f>
        <v/>
      </c>
      <c r="F102" s="10" t="str">
        <f>IF(A102="","",IF($C$4=0,0,MIN(1,E102/$C$4)))</f>
        <v/>
      </c>
      <c r="G102" s="4"/>
      <c r="H102" s="6" t="str">
        <f>IF(OR(A102="",G102="",H101=""),"",ROUND(H101+ROUND(H101*$C$7/12,2)+G102,2))</f>
        <v/>
      </c>
      <c r="I102" s="6" t="str">
        <f>IF(H102="","",ROUND(H102-E102,2))</f>
        <v/>
      </c>
      <c r="J102" s="3" t="str">
        <f>IF(H102="","",A102)</f>
        <v/>
      </c>
    </row>
    <row r="103" spans="1:10" x14ac:dyDescent="0.25">
      <c r="A103" s="11" t="str">
        <f>IF(A102="","",IF(A102&gt;=$C$6,"",A102+1))</f>
        <v/>
      </c>
      <c r="B103" s="13" t="str">
        <f>IF(A103="","",EDATE($C$8,A103))</f>
        <v/>
      </c>
      <c r="C103" s="6" t="str">
        <f>IF(A103="","",$H$4)</f>
        <v/>
      </c>
      <c r="D103" s="6" t="str">
        <f>IF(A103="","",ROUND(E102*$C$7/12,2))</f>
        <v/>
      </c>
      <c r="E103" s="6" t="str">
        <f>IF(A103="","",ROUND(E102+D103+C103,2))</f>
        <v/>
      </c>
      <c r="F103" s="10" t="str">
        <f>IF(A103="","",IF($C$4=0,0,MIN(1,E103/$C$4)))</f>
        <v/>
      </c>
      <c r="G103" s="4"/>
      <c r="H103" s="6" t="str">
        <f>IF(OR(A103="",G103="",H102=""),"",ROUND(H102+ROUND(H102*$C$7/12,2)+G103,2))</f>
        <v/>
      </c>
      <c r="I103" s="6" t="str">
        <f>IF(H103="","",ROUND(H103-E103,2))</f>
        <v/>
      </c>
      <c r="J103" s="3" t="str">
        <f>IF(H103="","",A103)</f>
        <v/>
      </c>
    </row>
    <row r="104" spans="1:10" x14ac:dyDescent="0.25">
      <c r="A104" s="11" t="str">
        <f>IF(A103="","",IF(A103&gt;=$C$6,"",A103+1))</f>
        <v/>
      </c>
      <c r="B104" s="13" t="str">
        <f>IF(A104="","",EDATE($C$8,A104))</f>
        <v/>
      </c>
      <c r="C104" s="6" t="str">
        <f>IF(A104="","",$H$4)</f>
        <v/>
      </c>
      <c r="D104" s="6" t="str">
        <f>IF(A104="","",ROUND(E103*$C$7/12,2))</f>
        <v/>
      </c>
      <c r="E104" s="6" t="str">
        <f>IF(A104="","",ROUND(E103+D104+C104,2))</f>
        <v/>
      </c>
      <c r="F104" s="10" t="str">
        <f>IF(A104="","",IF($C$4=0,0,MIN(1,E104/$C$4)))</f>
        <v/>
      </c>
      <c r="G104" s="4"/>
      <c r="H104" s="6" t="str">
        <f>IF(OR(A104="",G104="",H103=""),"",ROUND(H103+ROUND(H103*$C$7/12,2)+G104,2))</f>
        <v/>
      </c>
      <c r="I104" s="6" t="str">
        <f>IF(H104="","",ROUND(H104-E104,2))</f>
        <v/>
      </c>
      <c r="J104" s="3" t="str">
        <f>IF(H104="","",A104)</f>
        <v/>
      </c>
    </row>
    <row r="105" spans="1:10" x14ac:dyDescent="0.25">
      <c r="A105" s="11" t="str">
        <f>IF(A104="","",IF(A104&gt;=$C$6,"",A104+1))</f>
        <v/>
      </c>
      <c r="B105" s="13" t="str">
        <f>IF(A105="","",EDATE($C$8,A105))</f>
        <v/>
      </c>
      <c r="C105" s="6" t="str">
        <f>IF(A105="","",$H$4)</f>
        <v/>
      </c>
      <c r="D105" s="6" t="str">
        <f>IF(A105="","",ROUND(E104*$C$7/12,2))</f>
        <v/>
      </c>
      <c r="E105" s="6" t="str">
        <f>IF(A105="","",ROUND(E104+D105+C105,2))</f>
        <v/>
      </c>
      <c r="F105" s="10" t="str">
        <f>IF(A105="","",IF($C$4=0,0,MIN(1,E105/$C$4)))</f>
        <v/>
      </c>
      <c r="G105" s="4"/>
      <c r="H105" s="6" t="str">
        <f>IF(OR(A105="",G105="",H104=""),"",ROUND(H104+ROUND(H104*$C$7/12,2)+G105,2))</f>
        <v/>
      </c>
      <c r="I105" s="6" t="str">
        <f>IF(H105="","",ROUND(H105-E105,2))</f>
        <v/>
      </c>
      <c r="J105" s="3" t="str">
        <f>IF(H105="","",A105)</f>
        <v/>
      </c>
    </row>
    <row r="106" spans="1:10" x14ac:dyDescent="0.25">
      <c r="A106" s="11" t="str">
        <f>IF(A105="","",IF(A105&gt;=$C$6,"",A105+1))</f>
        <v/>
      </c>
      <c r="B106" s="13" t="str">
        <f>IF(A106="","",EDATE($C$8,A106))</f>
        <v/>
      </c>
      <c r="C106" s="6" t="str">
        <f>IF(A106="","",$H$4)</f>
        <v/>
      </c>
      <c r="D106" s="6" t="str">
        <f>IF(A106="","",ROUND(E105*$C$7/12,2))</f>
        <v/>
      </c>
      <c r="E106" s="6" t="str">
        <f>IF(A106="","",ROUND(E105+D106+C106,2))</f>
        <v/>
      </c>
      <c r="F106" s="10" t="str">
        <f>IF(A106="","",IF($C$4=0,0,MIN(1,E106/$C$4)))</f>
        <v/>
      </c>
      <c r="G106" s="4"/>
      <c r="H106" s="6" t="str">
        <f>IF(OR(A106="",G106="",H105=""),"",ROUND(H105+ROUND(H105*$C$7/12,2)+G106,2))</f>
        <v/>
      </c>
      <c r="I106" s="6" t="str">
        <f>IF(H106="","",ROUND(H106-E106,2))</f>
        <v/>
      </c>
      <c r="J106" s="3" t="str">
        <f>IF(H106="","",A106)</f>
        <v/>
      </c>
    </row>
    <row r="107" spans="1:10" x14ac:dyDescent="0.25">
      <c r="A107" s="11" t="str">
        <f>IF(A106="","",IF(A106&gt;=$C$6,"",A106+1))</f>
        <v/>
      </c>
      <c r="B107" s="13" t="str">
        <f>IF(A107="","",EDATE($C$8,A107))</f>
        <v/>
      </c>
      <c r="C107" s="6" t="str">
        <f>IF(A107="","",$H$4)</f>
        <v/>
      </c>
      <c r="D107" s="6" t="str">
        <f>IF(A107="","",ROUND(E106*$C$7/12,2))</f>
        <v/>
      </c>
      <c r="E107" s="6" t="str">
        <f>IF(A107="","",ROUND(E106+D107+C107,2))</f>
        <v/>
      </c>
      <c r="F107" s="10" t="str">
        <f>IF(A107="","",IF($C$4=0,0,MIN(1,E107/$C$4)))</f>
        <v/>
      </c>
      <c r="G107" s="4"/>
      <c r="H107" s="6" t="str">
        <f>IF(OR(A107="",G107="",H106=""),"",ROUND(H106+ROUND(H106*$C$7/12,2)+G107,2))</f>
        <v/>
      </c>
      <c r="I107" s="6" t="str">
        <f>IF(H107="","",ROUND(H107-E107,2))</f>
        <v/>
      </c>
      <c r="J107" s="3" t="str">
        <f>IF(H107="","",A107)</f>
        <v/>
      </c>
    </row>
    <row r="108" spans="1:10" x14ac:dyDescent="0.25">
      <c r="A108" s="11" t="str">
        <f>IF(A107="","",IF(A107&gt;=$C$6,"",A107+1))</f>
        <v/>
      </c>
      <c r="B108" s="13" t="str">
        <f>IF(A108="","",EDATE($C$8,A108))</f>
        <v/>
      </c>
      <c r="C108" s="6" t="str">
        <f>IF(A108="","",$H$4)</f>
        <v/>
      </c>
      <c r="D108" s="6" t="str">
        <f>IF(A108="","",ROUND(E107*$C$7/12,2))</f>
        <v/>
      </c>
      <c r="E108" s="6" t="str">
        <f>IF(A108="","",ROUND(E107+D108+C108,2))</f>
        <v/>
      </c>
      <c r="F108" s="10" t="str">
        <f>IF(A108="","",IF($C$4=0,0,MIN(1,E108/$C$4)))</f>
        <v/>
      </c>
      <c r="G108" s="4"/>
      <c r="H108" s="6" t="str">
        <f>IF(OR(A108="",G108="",H107=""),"",ROUND(H107+ROUND(H107*$C$7/12,2)+G108,2))</f>
        <v/>
      </c>
      <c r="I108" s="6" t="str">
        <f>IF(H108="","",ROUND(H108-E108,2))</f>
        <v/>
      </c>
      <c r="J108" s="3" t="str">
        <f>IF(H108="","",A108)</f>
        <v/>
      </c>
    </row>
    <row r="109" spans="1:10" x14ac:dyDescent="0.25">
      <c r="A109" s="11" t="str">
        <f>IF(A108="","",IF(A108&gt;=$C$6,"",A108+1))</f>
        <v/>
      </c>
      <c r="B109" s="13" t="str">
        <f>IF(A109="","",EDATE($C$8,A109))</f>
        <v/>
      </c>
      <c r="C109" s="6" t="str">
        <f>IF(A109="","",$H$4)</f>
        <v/>
      </c>
      <c r="D109" s="6" t="str">
        <f>IF(A109="","",ROUND(E108*$C$7/12,2))</f>
        <v/>
      </c>
      <c r="E109" s="6" t="str">
        <f>IF(A109="","",ROUND(E108+D109+C109,2))</f>
        <v/>
      </c>
      <c r="F109" s="10" t="str">
        <f>IF(A109="","",IF($C$4=0,0,MIN(1,E109/$C$4)))</f>
        <v/>
      </c>
      <c r="G109" s="4"/>
      <c r="H109" s="6" t="str">
        <f>IF(OR(A109="",G109="",H108=""),"",ROUND(H108+ROUND(H108*$C$7/12,2)+G109,2))</f>
        <v/>
      </c>
      <c r="I109" s="6" t="str">
        <f>IF(H109="","",ROUND(H109-E109,2))</f>
        <v/>
      </c>
      <c r="J109" s="3" t="str">
        <f>IF(H109="","",A109)</f>
        <v/>
      </c>
    </row>
    <row r="110" spans="1:10" x14ac:dyDescent="0.25">
      <c r="A110" s="11" t="str">
        <f>IF(A109="","",IF(A109&gt;=$C$6,"",A109+1))</f>
        <v/>
      </c>
      <c r="B110" s="13" t="str">
        <f>IF(A110="","",EDATE($C$8,A110))</f>
        <v/>
      </c>
      <c r="C110" s="6" t="str">
        <f>IF(A110="","",$H$4)</f>
        <v/>
      </c>
      <c r="D110" s="6" t="str">
        <f>IF(A110="","",ROUND(E109*$C$7/12,2))</f>
        <v/>
      </c>
      <c r="E110" s="6" t="str">
        <f>IF(A110="","",ROUND(E109+D110+C110,2))</f>
        <v/>
      </c>
      <c r="F110" s="10" t="str">
        <f>IF(A110="","",IF($C$4=0,0,MIN(1,E110/$C$4)))</f>
        <v/>
      </c>
      <c r="G110" s="4"/>
      <c r="H110" s="6" t="str">
        <f>IF(OR(A110="",G110="",H109=""),"",ROUND(H109+ROUND(H109*$C$7/12,2)+G110,2))</f>
        <v/>
      </c>
      <c r="I110" s="6" t="str">
        <f>IF(H110="","",ROUND(H110-E110,2))</f>
        <v/>
      </c>
      <c r="J110" s="3" t="str">
        <f>IF(H110="","",A110)</f>
        <v/>
      </c>
    </row>
    <row r="111" spans="1:10" x14ac:dyDescent="0.25">
      <c r="A111" s="11" t="str">
        <f>IF(A110="","",IF(A110&gt;=$C$6,"",A110+1))</f>
        <v/>
      </c>
      <c r="B111" s="13" t="str">
        <f>IF(A111="","",EDATE($C$8,A111))</f>
        <v/>
      </c>
      <c r="C111" s="6" t="str">
        <f>IF(A111="","",$H$4)</f>
        <v/>
      </c>
      <c r="D111" s="6" t="str">
        <f>IF(A111="","",ROUND(E110*$C$7/12,2))</f>
        <v/>
      </c>
      <c r="E111" s="6" t="str">
        <f>IF(A111="","",ROUND(E110+D111+C111,2))</f>
        <v/>
      </c>
      <c r="F111" s="10" t="str">
        <f>IF(A111="","",IF($C$4=0,0,MIN(1,E111/$C$4)))</f>
        <v/>
      </c>
      <c r="G111" s="4"/>
      <c r="H111" s="6" t="str">
        <f>IF(OR(A111="",G111="",H110=""),"",ROUND(H110+ROUND(H110*$C$7/12,2)+G111,2))</f>
        <v/>
      </c>
      <c r="I111" s="6" t="str">
        <f>IF(H111="","",ROUND(H111-E111,2))</f>
        <v/>
      </c>
      <c r="J111" s="3" t="str">
        <f>IF(H111="","",A111)</f>
        <v/>
      </c>
    </row>
    <row r="112" spans="1:10" x14ac:dyDescent="0.25">
      <c r="A112" s="11" t="str">
        <f>IF(A111="","",IF(A111&gt;=$C$6,"",A111+1))</f>
        <v/>
      </c>
      <c r="B112" s="13" t="str">
        <f>IF(A112="","",EDATE($C$8,A112))</f>
        <v/>
      </c>
      <c r="C112" s="6" t="str">
        <f>IF(A112="","",$H$4)</f>
        <v/>
      </c>
      <c r="D112" s="6" t="str">
        <f>IF(A112="","",ROUND(E111*$C$7/12,2))</f>
        <v/>
      </c>
      <c r="E112" s="6" t="str">
        <f>IF(A112="","",ROUND(E111+D112+C112,2))</f>
        <v/>
      </c>
      <c r="F112" s="10" t="str">
        <f>IF(A112="","",IF($C$4=0,0,MIN(1,E112/$C$4)))</f>
        <v/>
      </c>
      <c r="G112" s="4"/>
      <c r="H112" s="6" t="str">
        <f>IF(OR(A112="",G112="",H111=""),"",ROUND(H111+ROUND(H111*$C$7/12,2)+G112,2))</f>
        <v/>
      </c>
      <c r="I112" s="6" t="str">
        <f>IF(H112="","",ROUND(H112-E112,2))</f>
        <v/>
      </c>
      <c r="J112" s="3" t="str">
        <f>IF(H112="","",A112)</f>
        <v/>
      </c>
    </row>
    <row r="113" spans="1:10" x14ac:dyDescent="0.25">
      <c r="A113" s="11" t="str">
        <f>IF(A112="","",IF(A112&gt;=$C$6,"",A112+1))</f>
        <v/>
      </c>
      <c r="B113" s="13" t="str">
        <f>IF(A113="","",EDATE($C$8,A113))</f>
        <v/>
      </c>
      <c r="C113" s="6" t="str">
        <f>IF(A113="","",$H$4)</f>
        <v/>
      </c>
      <c r="D113" s="6" t="str">
        <f>IF(A113="","",ROUND(E112*$C$7/12,2))</f>
        <v/>
      </c>
      <c r="E113" s="6" t="str">
        <f>IF(A113="","",ROUND(E112+D113+C113,2))</f>
        <v/>
      </c>
      <c r="F113" s="10" t="str">
        <f>IF(A113="","",IF($C$4=0,0,MIN(1,E113/$C$4)))</f>
        <v/>
      </c>
      <c r="G113" s="4"/>
      <c r="H113" s="6" t="str">
        <f>IF(OR(A113="",G113="",H112=""),"",ROUND(H112+ROUND(H112*$C$7/12,2)+G113,2))</f>
        <v/>
      </c>
      <c r="I113" s="6" t="str">
        <f>IF(H113="","",ROUND(H113-E113,2))</f>
        <v/>
      </c>
      <c r="J113" s="3" t="str">
        <f>IF(H113="","",A113)</f>
        <v/>
      </c>
    </row>
    <row r="114" spans="1:10" x14ac:dyDescent="0.25">
      <c r="A114" s="11" t="str">
        <f>IF(A113="","",IF(A113&gt;=$C$6,"",A113+1))</f>
        <v/>
      </c>
      <c r="B114" s="13" t="str">
        <f>IF(A114="","",EDATE($C$8,A114))</f>
        <v/>
      </c>
      <c r="C114" s="6" t="str">
        <f>IF(A114="","",$H$4)</f>
        <v/>
      </c>
      <c r="D114" s="6" t="str">
        <f>IF(A114="","",ROUND(E113*$C$7/12,2))</f>
        <v/>
      </c>
      <c r="E114" s="6" t="str">
        <f>IF(A114="","",ROUND(E113+D114+C114,2))</f>
        <v/>
      </c>
      <c r="F114" s="10" t="str">
        <f>IF(A114="","",IF($C$4=0,0,MIN(1,E114/$C$4)))</f>
        <v/>
      </c>
      <c r="G114" s="4"/>
      <c r="H114" s="6" t="str">
        <f>IF(OR(A114="",G114="",H113=""),"",ROUND(H113+ROUND(H113*$C$7/12,2)+G114,2))</f>
        <v/>
      </c>
      <c r="I114" s="6" t="str">
        <f>IF(H114="","",ROUND(H114-E114,2))</f>
        <v/>
      </c>
      <c r="J114" s="3" t="str">
        <f>IF(H114="","",A114)</f>
        <v/>
      </c>
    </row>
    <row r="115" spans="1:10" x14ac:dyDescent="0.25">
      <c r="A115" s="11" t="str">
        <f>IF(A114="","",IF(A114&gt;=$C$6,"",A114+1))</f>
        <v/>
      </c>
      <c r="B115" s="13" t="str">
        <f>IF(A115="","",EDATE($C$8,A115))</f>
        <v/>
      </c>
      <c r="C115" s="6" t="str">
        <f>IF(A115="","",$H$4)</f>
        <v/>
      </c>
      <c r="D115" s="6" t="str">
        <f>IF(A115="","",ROUND(E114*$C$7/12,2))</f>
        <v/>
      </c>
      <c r="E115" s="6" t="str">
        <f>IF(A115="","",ROUND(E114+D115+C115,2))</f>
        <v/>
      </c>
      <c r="F115" s="10" t="str">
        <f>IF(A115="","",IF($C$4=0,0,MIN(1,E115/$C$4)))</f>
        <v/>
      </c>
      <c r="G115" s="4"/>
      <c r="H115" s="6" t="str">
        <f>IF(OR(A115="",G115="",H114=""),"",ROUND(H114+ROUND(H114*$C$7/12,2)+G115,2))</f>
        <v/>
      </c>
      <c r="I115" s="6" t="str">
        <f>IF(H115="","",ROUND(H115-E115,2))</f>
        <v/>
      </c>
      <c r="J115" s="3" t="str">
        <f>IF(H115="","",A115)</f>
        <v/>
      </c>
    </row>
    <row r="116" spans="1:10" x14ac:dyDescent="0.25">
      <c r="A116" s="11" t="str">
        <f>IF(A115="","",IF(A115&gt;=$C$6,"",A115+1))</f>
        <v/>
      </c>
      <c r="B116" s="13" t="str">
        <f>IF(A116="","",EDATE($C$8,A116))</f>
        <v/>
      </c>
      <c r="C116" s="6" t="str">
        <f>IF(A116="","",$H$4)</f>
        <v/>
      </c>
      <c r="D116" s="6" t="str">
        <f>IF(A116="","",ROUND(E115*$C$7/12,2))</f>
        <v/>
      </c>
      <c r="E116" s="6" t="str">
        <f>IF(A116="","",ROUND(E115+D116+C116,2))</f>
        <v/>
      </c>
      <c r="F116" s="10" t="str">
        <f>IF(A116="","",IF($C$4=0,0,MIN(1,E116/$C$4)))</f>
        <v/>
      </c>
      <c r="G116" s="4"/>
      <c r="H116" s="6" t="str">
        <f>IF(OR(A116="",G116="",H115=""),"",ROUND(H115+ROUND(H115*$C$7/12,2)+G116,2))</f>
        <v/>
      </c>
      <c r="I116" s="6" t="str">
        <f>IF(H116="","",ROUND(H116-E116,2))</f>
        <v/>
      </c>
      <c r="J116" s="3" t="str">
        <f>IF(H116="","",A116)</f>
        <v/>
      </c>
    </row>
    <row r="117" spans="1:10" x14ac:dyDescent="0.25">
      <c r="A117" s="11" t="str">
        <f>IF(A116="","",IF(A116&gt;=$C$6,"",A116+1))</f>
        <v/>
      </c>
      <c r="B117" s="13" t="str">
        <f>IF(A117="","",EDATE($C$8,A117))</f>
        <v/>
      </c>
      <c r="C117" s="6" t="str">
        <f>IF(A117="","",$H$4)</f>
        <v/>
      </c>
      <c r="D117" s="6" t="str">
        <f>IF(A117="","",ROUND(E116*$C$7/12,2))</f>
        <v/>
      </c>
      <c r="E117" s="6" t="str">
        <f>IF(A117="","",ROUND(E116+D117+C117,2))</f>
        <v/>
      </c>
      <c r="F117" s="10" t="str">
        <f>IF(A117="","",IF($C$4=0,0,MIN(1,E117/$C$4)))</f>
        <v/>
      </c>
      <c r="G117" s="4"/>
      <c r="H117" s="6" t="str">
        <f>IF(OR(A117="",G117="",H116=""),"",ROUND(H116+ROUND(H116*$C$7/12,2)+G117,2))</f>
        <v/>
      </c>
      <c r="I117" s="6" t="str">
        <f>IF(H117="","",ROUND(H117-E117,2))</f>
        <v/>
      </c>
      <c r="J117" s="3" t="str">
        <f>IF(H117="","",A117)</f>
        <v/>
      </c>
    </row>
    <row r="118" spans="1:10" x14ac:dyDescent="0.25">
      <c r="A118" s="11" t="str">
        <f>IF(A117="","",IF(A117&gt;=$C$6,"",A117+1))</f>
        <v/>
      </c>
      <c r="B118" s="13" t="str">
        <f>IF(A118="","",EDATE($C$8,A118))</f>
        <v/>
      </c>
      <c r="C118" s="6" t="str">
        <f>IF(A118="","",$H$4)</f>
        <v/>
      </c>
      <c r="D118" s="6" t="str">
        <f>IF(A118="","",ROUND(E117*$C$7/12,2))</f>
        <v/>
      </c>
      <c r="E118" s="6" t="str">
        <f>IF(A118="","",ROUND(E117+D118+C118,2))</f>
        <v/>
      </c>
      <c r="F118" s="10" t="str">
        <f>IF(A118="","",IF($C$4=0,0,MIN(1,E118/$C$4)))</f>
        <v/>
      </c>
      <c r="G118" s="4"/>
      <c r="H118" s="6" t="str">
        <f>IF(OR(A118="",G118="",H117=""),"",ROUND(H117+ROUND(H117*$C$7/12,2)+G118,2))</f>
        <v/>
      </c>
      <c r="I118" s="6" t="str">
        <f>IF(H118="","",ROUND(H118-E118,2))</f>
        <v/>
      </c>
      <c r="J118" s="3" t="str">
        <f>IF(H118="","",A118)</f>
        <v/>
      </c>
    </row>
    <row r="119" spans="1:10" x14ac:dyDescent="0.25">
      <c r="A119" s="11" t="str">
        <f>IF(A118="","",IF(A118&gt;=$C$6,"",A118+1))</f>
        <v/>
      </c>
      <c r="B119" s="13" t="str">
        <f>IF(A119="","",EDATE($C$8,A119))</f>
        <v/>
      </c>
      <c r="C119" s="6" t="str">
        <f>IF(A119="","",$H$4)</f>
        <v/>
      </c>
      <c r="D119" s="6" t="str">
        <f>IF(A119="","",ROUND(E118*$C$7/12,2))</f>
        <v/>
      </c>
      <c r="E119" s="6" t="str">
        <f>IF(A119="","",ROUND(E118+D119+C119,2))</f>
        <v/>
      </c>
      <c r="F119" s="10" t="str">
        <f>IF(A119="","",IF($C$4=0,0,MIN(1,E119/$C$4)))</f>
        <v/>
      </c>
      <c r="G119" s="4"/>
      <c r="H119" s="6" t="str">
        <f>IF(OR(A119="",G119="",H118=""),"",ROUND(H118+ROUND(H118*$C$7/12,2)+G119,2))</f>
        <v/>
      </c>
      <c r="I119" s="6" t="str">
        <f>IF(H119="","",ROUND(H119-E119,2))</f>
        <v/>
      </c>
      <c r="J119" s="3" t="str">
        <f>IF(H119="","",A119)</f>
        <v/>
      </c>
    </row>
    <row r="120" spans="1:10" x14ac:dyDescent="0.25">
      <c r="A120" s="11" t="str">
        <f>IF(A119="","",IF(A119&gt;=$C$6,"",A119+1))</f>
        <v/>
      </c>
      <c r="B120" s="13" t="str">
        <f>IF(A120="","",EDATE($C$8,A120))</f>
        <v/>
      </c>
      <c r="C120" s="6" t="str">
        <f>IF(A120="","",$H$4)</f>
        <v/>
      </c>
      <c r="D120" s="6" t="str">
        <f>IF(A120="","",ROUND(E119*$C$7/12,2))</f>
        <v/>
      </c>
      <c r="E120" s="6" t="str">
        <f>IF(A120="","",ROUND(E119+D120+C120,2))</f>
        <v/>
      </c>
      <c r="F120" s="10" t="str">
        <f>IF(A120="","",IF($C$4=0,0,MIN(1,E120/$C$4)))</f>
        <v/>
      </c>
      <c r="G120" s="4"/>
      <c r="H120" s="6" t="str">
        <f>IF(OR(A120="",G120="",H119=""),"",ROUND(H119+ROUND(H119*$C$7/12,2)+G120,2))</f>
        <v/>
      </c>
      <c r="I120" s="6" t="str">
        <f>IF(H120="","",ROUND(H120-E120,2))</f>
        <v/>
      </c>
      <c r="J120" s="3" t="str">
        <f>IF(H120="","",A120)</f>
        <v/>
      </c>
    </row>
    <row r="121" spans="1:10" x14ac:dyDescent="0.25">
      <c r="A121" s="11" t="str">
        <f>IF(A120="","",IF(A120&gt;=$C$6,"",A120+1))</f>
        <v/>
      </c>
      <c r="B121" s="13" t="str">
        <f>IF(A121="","",EDATE($C$8,A121))</f>
        <v/>
      </c>
      <c r="C121" s="6" t="str">
        <f>IF(A121="","",$H$4)</f>
        <v/>
      </c>
      <c r="D121" s="6" t="str">
        <f>IF(A121="","",ROUND(E120*$C$7/12,2))</f>
        <v/>
      </c>
      <c r="E121" s="6" t="str">
        <f>IF(A121="","",ROUND(E120+D121+C121,2))</f>
        <v/>
      </c>
      <c r="F121" s="10" t="str">
        <f>IF(A121="","",IF($C$4=0,0,MIN(1,E121/$C$4)))</f>
        <v/>
      </c>
      <c r="G121" s="4"/>
      <c r="H121" s="6" t="str">
        <f>IF(OR(A121="",G121="",H120=""),"",ROUND(H120+ROUND(H120*$C$7/12,2)+G121,2))</f>
        <v/>
      </c>
      <c r="I121" s="6" t="str">
        <f>IF(H121="","",ROUND(H121-E121,2))</f>
        <v/>
      </c>
      <c r="J121" s="3" t="str">
        <f>IF(H121="","",A121)</f>
        <v/>
      </c>
    </row>
    <row r="122" spans="1:10" x14ac:dyDescent="0.25">
      <c r="A122" s="11" t="str">
        <f>IF(A121="","",IF(A121&gt;=$C$6,"",A121+1))</f>
        <v/>
      </c>
      <c r="B122" s="13" t="str">
        <f>IF(A122="","",EDATE($C$8,A122))</f>
        <v/>
      </c>
      <c r="C122" s="6" t="str">
        <f>IF(A122="","",$H$4)</f>
        <v/>
      </c>
      <c r="D122" s="6" t="str">
        <f>IF(A122="","",ROUND(E121*$C$7/12,2))</f>
        <v/>
      </c>
      <c r="E122" s="6" t="str">
        <f>IF(A122="","",ROUND(E121+D122+C122,2))</f>
        <v/>
      </c>
      <c r="F122" s="10" t="str">
        <f>IF(A122="","",IF($C$4=0,0,MIN(1,E122/$C$4)))</f>
        <v/>
      </c>
      <c r="G122" s="4"/>
      <c r="H122" s="6" t="str">
        <f>IF(OR(A122="",G122="",H121=""),"",ROUND(H121+ROUND(H121*$C$7/12,2)+G122,2))</f>
        <v/>
      </c>
      <c r="I122" s="6" t="str">
        <f>IF(H122="","",ROUND(H122-E122,2))</f>
        <v/>
      </c>
      <c r="J122" s="3" t="str">
        <f>IF(H122="","",A122)</f>
        <v/>
      </c>
    </row>
    <row r="123" spans="1:10" x14ac:dyDescent="0.25">
      <c r="A123" s="11" t="str">
        <f>IF(A122="","",IF(A122&gt;=$C$6,"",A122+1))</f>
        <v/>
      </c>
      <c r="B123" s="13" t="str">
        <f>IF(A123="","",EDATE($C$8,A123))</f>
        <v/>
      </c>
      <c r="C123" s="6" t="str">
        <f>IF(A123="","",$H$4)</f>
        <v/>
      </c>
      <c r="D123" s="6" t="str">
        <f>IF(A123="","",ROUND(E122*$C$7/12,2))</f>
        <v/>
      </c>
      <c r="E123" s="6" t="str">
        <f>IF(A123="","",ROUND(E122+D123+C123,2))</f>
        <v/>
      </c>
      <c r="F123" s="10" t="str">
        <f>IF(A123="","",IF($C$4=0,0,MIN(1,E123/$C$4)))</f>
        <v/>
      </c>
      <c r="G123" s="4"/>
      <c r="H123" s="6" t="str">
        <f>IF(OR(A123="",G123="",H122=""),"",ROUND(H122+ROUND(H122*$C$7/12,2)+G123,2))</f>
        <v/>
      </c>
      <c r="I123" s="6" t="str">
        <f>IF(H123="","",ROUND(H123-E123,2))</f>
        <v/>
      </c>
      <c r="J123" s="3" t="str">
        <f>IF(H123="","",A123)</f>
        <v/>
      </c>
    </row>
    <row r="124" spans="1:10" x14ac:dyDescent="0.25">
      <c r="A124" s="11" t="str">
        <f>IF(A123="","",IF(A123&gt;=$C$6,"",A123+1))</f>
        <v/>
      </c>
      <c r="B124" s="13" t="str">
        <f>IF(A124="","",EDATE($C$8,A124))</f>
        <v/>
      </c>
      <c r="C124" s="6" t="str">
        <f>IF(A124="","",$H$4)</f>
        <v/>
      </c>
      <c r="D124" s="6" t="str">
        <f>IF(A124="","",ROUND(E123*$C$7/12,2))</f>
        <v/>
      </c>
      <c r="E124" s="6" t="str">
        <f>IF(A124="","",ROUND(E123+D124+C124,2))</f>
        <v/>
      </c>
      <c r="F124" s="10" t="str">
        <f>IF(A124="","",IF($C$4=0,0,MIN(1,E124/$C$4)))</f>
        <v/>
      </c>
      <c r="G124" s="4"/>
      <c r="H124" s="6" t="str">
        <f>IF(OR(A124="",G124="",H123=""),"",ROUND(H123+ROUND(H123*$C$7/12,2)+G124,2))</f>
        <v/>
      </c>
      <c r="I124" s="6" t="str">
        <f>IF(H124="","",ROUND(H124-E124,2))</f>
        <v/>
      </c>
      <c r="J124" s="3" t="str">
        <f>IF(H124="","",A124)</f>
        <v/>
      </c>
    </row>
    <row r="125" spans="1:10" x14ac:dyDescent="0.25">
      <c r="A125" s="11" t="str">
        <f>IF(A124="","",IF(A124&gt;=$C$6,"",A124+1))</f>
        <v/>
      </c>
      <c r="B125" s="13" t="str">
        <f>IF(A125="","",EDATE($C$8,A125))</f>
        <v/>
      </c>
      <c r="C125" s="6" t="str">
        <f>IF(A125="","",$H$4)</f>
        <v/>
      </c>
      <c r="D125" s="6" t="str">
        <f>IF(A125="","",ROUND(E124*$C$7/12,2))</f>
        <v/>
      </c>
      <c r="E125" s="6" t="str">
        <f>IF(A125="","",ROUND(E124+D125+C125,2))</f>
        <v/>
      </c>
      <c r="F125" s="10" t="str">
        <f>IF(A125="","",IF($C$4=0,0,MIN(1,E125/$C$4)))</f>
        <v/>
      </c>
      <c r="G125" s="4"/>
      <c r="H125" s="6" t="str">
        <f>IF(OR(A125="",G125="",H124=""),"",ROUND(H124+ROUND(H124*$C$7/12,2)+G125,2))</f>
        <v/>
      </c>
      <c r="I125" s="6" t="str">
        <f>IF(H125="","",ROUND(H125-E125,2))</f>
        <v/>
      </c>
      <c r="J125" s="3" t="str">
        <f>IF(H125="","",A125)</f>
        <v/>
      </c>
    </row>
    <row r="126" spans="1:10" x14ac:dyDescent="0.25">
      <c r="A126" s="11" t="str">
        <f>IF(A125="","",IF(A125&gt;=$C$6,"",A125+1))</f>
        <v/>
      </c>
      <c r="B126" s="13" t="str">
        <f>IF(A126="","",EDATE($C$8,A126))</f>
        <v/>
      </c>
      <c r="C126" s="6" t="str">
        <f>IF(A126="","",$H$4)</f>
        <v/>
      </c>
      <c r="D126" s="6" t="str">
        <f>IF(A126="","",ROUND(E125*$C$7/12,2))</f>
        <v/>
      </c>
      <c r="E126" s="6" t="str">
        <f>IF(A126="","",ROUND(E125+D126+C126,2))</f>
        <v/>
      </c>
      <c r="F126" s="10" t="str">
        <f>IF(A126="","",IF($C$4=0,0,MIN(1,E126/$C$4)))</f>
        <v/>
      </c>
      <c r="G126" s="4"/>
      <c r="H126" s="6" t="str">
        <f>IF(OR(A126="",G126="",H125=""),"",ROUND(H125+ROUND(H125*$C$7/12,2)+G126,2))</f>
        <v/>
      </c>
      <c r="I126" s="6" t="str">
        <f>IF(H126="","",ROUND(H126-E126,2))</f>
        <v/>
      </c>
      <c r="J126" s="3" t="str">
        <f>IF(H126="","",A126)</f>
        <v/>
      </c>
    </row>
    <row r="127" spans="1:10" x14ac:dyDescent="0.25">
      <c r="A127" s="11" t="str">
        <f>IF(A126="","",IF(A126&gt;=$C$6,"",A126+1))</f>
        <v/>
      </c>
      <c r="B127" s="13" t="str">
        <f>IF(A127="","",EDATE($C$8,A127))</f>
        <v/>
      </c>
      <c r="C127" s="6" t="str">
        <f>IF(A127="","",$H$4)</f>
        <v/>
      </c>
      <c r="D127" s="6" t="str">
        <f>IF(A127="","",ROUND(E126*$C$7/12,2))</f>
        <v/>
      </c>
      <c r="E127" s="6" t="str">
        <f>IF(A127="","",ROUND(E126+D127+C127,2))</f>
        <v/>
      </c>
      <c r="F127" s="10" t="str">
        <f>IF(A127="","",IF($C$4=0,0,MIN(1,E127/$C$4)))</f>
        <v/>
      </c>
      <c r="G127" s="4"/>
      <c r="H127" s="6" t="str">
        <f>IF(OR(A127="",G127="",H126=""),"",ROUND(H126+ROUND(H126*$C$7/12,2)+G127,2))</f>
        <v/>
      </c>
      <c r="I127" s="6" t="str">
        <f>IF(H127="","",ROUND(H127-E127,2))</f>
        <v/>
      </c>
      <c r="J127" s="3" t="str">
        <f>IF(H127="","",A127)</f>
        <v/>
      </c>
    </row>
    <row r="128" spans="1:10" x14ac:dyDescent="0.25">
      <c r="A128" s="11" t="str">
        <f>IF(A127="","",IF(A127&gt;=$C$6,"",A127+1))</f>
        <v/>
      </c>
      <c r="B128" s="13" t="str">
        <f>IF(A128="","",EDATE($C$8,A128))</f>
        <v/>
      </c>
      <c r="C128" s="6" t="str">
        <f>IF(A128="","",$H$4)</f>
        <v/>
      </c>
      <c r="D128" s="6" t="str">
        <f>IF(A128="","",ROUND(E127*$C$7/12,2))</f>
        <v/>
      </c>
      <c r="E128" s="6" t="str">
        <f>IF(A128="","",ROUND(E127+D128+C128,2))</f>
        <v/>
      </c>
      <c r="F128" s="10" t="str">
        <f>IF(A128="","",IF($C$4=0,0,MIN(1,E128/$C$4)))</f>
        <v/>
      </c>
      <c r="G128" s="4"/>
      <c r="H128" s="6" t="str">
        <f>IF(OR(A128="",G128="",H127=""),"",ROUND(H127+ROUND(H127*$C$7/12,2)+G128,2))</f>
        <v/>
      </c>
      <c r="I128" s="6" t="str">
        <f>IF(H128="","",ROUND(H128-E128,2))</f>
        <v/>
      </c>
      <c r="J128" s="3" t="str">
        <f>IF(H128="","",A128)</f>
        <v/>
      </c>
    </row>
    <row r="129" spans="1:10" x14ac:dyDescent="0.25">
      <c r="A129" s="11" t="str">
        <f>IF(A128="","",IF(A128&gt;=$C$6,"",A128+1))</f>
        <v/>
      </c>
      <c r="B129" s="13" t="str">
        <f>IF(A129="","",EDATE($C$8,A129))</f>
        <v/>
      </c>
      <c r="C129" s="6" t="str">
        <f>IF(A129="","",$H$4)</f>
        <v/>
      </c>
      <c r="D129" s="6" t="str">
        <f>IF(A129="","",ROUND(E128*$C$7/12,2))</f>
        <v/>
      </c>
      <c r="E129" s="6" t="str">
        <f>IF(A129="","",ROUND(E128+D129+C129,2))</f>
        <v/>
      </c>
      <c r="F129" s="10" t="str">
        <f>IF(A129="","",IF($C$4=0,0,MIN(1,E129/$C$4)))</f>
        <v/>
      </c>
      <c r="G129" s="4"/>
      <c r="H129" s="6" t="str">
        <f>IF(OR(A129="",G129="",H128=""),"",ROUND(H128+ROUND(H128*$C$7/12,2)+G129,2))</f>
        <v/>
      </c>
      <c r="I129" s="6" t="str">
        <f>IF(H129="","",ROUND(H129-E129,2))</f>
        <v/>
      </c>
      <c r="J129" s="3" t="str">
        <f>IF(H129="","",A129)</f>
        <v/>
      </c>
    </row>
    <row r="130" spans="1:10" x14ac:dyDescent="0.25">
      <c r="A130" s="11" t="str">
        <f>IF(A129="","",IF(A129&gt;=$C$6,"",A129+1))</f>
        <v/>
      </c>
      <c r="B130" s="13" t="str">
        <f>IF(A130="","",EDATE($C$8,A130))</f>
        <v/>
      </c>
      <c r="C130" s="6" t="str">
        <f>IF(A130="","",$H$4)</f>
        <v/>
      </c>
      <c r="D130" s="6" t="str">
        <f>IF(A130="","",ROUND(E129*$C$7/12,2))</f>
        <v/>
      </c>
      <c r="E130" s="6" t="str">
        <f>IF(A130="","",ROUND(E129+D130+C130,2))</f>
        <v/>
      </c>
      <c r="F130" s="10" t="str">
        <f>IF(A130="","",IF($C$4=0,0,MIN(1,E130/$C$4)))</f>
        <v/>
      </c>
      <c r="G130" s="4"/>
      <c r="H130" s="6" t="str">
        <f>IF(OR(A130="",G130="",H129=""),"",ROUND(H129+ROUND(H129*$C$7/12,2)+G130,2))</f>
        <v/>
      </c>
      <c r="I130" s="6" t="str">
        <f>IF(H130="","",ROUND(H130-E130,2))</f>
        <v/>
      </c>
      <c r="J130" s="3" t="str">
        <f>IF(H130="","",A130)</f>
        <v/>
      </c>
    </row>
    <row r="131" spans="1:10" x14ac:dyDescent="0.25">
      <c r="A131" s="11" t="str">
        <f>IF(A130="","",IF(A130&gt;=$C$6,"",A130+1))</f>
        <v/>
      </c>
      <c r="B131" s="13" t="str">
        <f>IF(A131="","",EDATE($C$8,A131))</f>
        <v/>
      </c>
      <c r="C131" s="6" t="str">
        <f>IF(A131="","",$H$4)</f>
        <v/>
      </c>
      <c r="D131" s="6" t="str">
        <f>IF(A131="","",ROUND(E130*$C$7/12,2))</f>
        <v/>
      </c>
      <c r="E131" s="6" t="str">
        <f>IF(A131="","",ROUND(E130+D131+C131,2))</f>
        <v/>
      </c>
      <c r="F131" s="10" t="str">
        <f>IF(A131="","",IF($C$4=0,0,MIN(1,E131/$C$4)))</f>
        <v/>
      </c>
      <c r="G131" s="4"/>
      <c r="H131" s="6" t="str">
        <f>IF(OR(A131="",G131="",H130=""),"",ROUND(H130+ROUND(H130*$C$7/12,2)+G131,2))</f>
        <v/>
      </c>
      <c r="I131" s="6" t="str">
        <f>IF(H131="","",ROUND(H131-E131,2))</f>
        <v/>
      </c>
      <c r="J131" s="3" t="str">
        <f>IF(H131="","",A131)</f>
        <v/>
      </c>
    </row>
    <row r="132" spans="1:10" x14ac:dyDescent="0.25">
      <c r="A132" s="11" t="str">
        <f>IF(A131="","",IF(A131&gt;=$C$6,"",A131+1))</f>
        <v/>
      </c>
      <c r="B132" s="13" t="str">
        <f>IF(A132="","",EDATE($C$8,A132))</f>
        <v/>
      </c>
      <c r="C132" s="6" t="str">
        <f>IF(A132="","",$H$4)</f>
        <v/>
      </c>
      <c r="D132" s="6" t="str">
        <f>IF(A132="","",ROUND(E131*$C$7/12,2))</f>
        <v/>
      </c>
      <c r="E132" s="6" t="str">
        <f>IF(A132="","",ROUND(E131+D132+C132,2))</f>
        <v/>
      </c>
      <c r="F132" s="10" t="str">
        <f>IF(A132="","",IF($C$4=0,0,MIN(1,E132/$C$4)))</f>
        <v/>
      </c>
      <c r="G132" s="4"/>
      <c r="H132" s="6" t="str">
        <f>IF(OR(A132="",G132="",H131=""),"",ROUND(H131+ROUND(H131*$C$7/12,2)+G132,2))</f>
        <v/>
      </c>
      <c r="I132" s="6" t="str">
        <f>IF(H132="","",ROUND(H132-E132,2))</f>
        <v/>
      </c>
      <c r="J132" s="3" t="str">
        <f>IF(H132="","",A132)</f>
        <v/>
      </c>
    </row>
    <row r="133" spans="1:10" x14ac:dyDescent="0.25">
      <c r="A133" s="11" t="str">
        <f>IF(A132="","",IF(A132&gt;=$C$6,"",A132+1))</f>
        <v/>
      </c>
      <c r="B133" s="13" t="str">
        <f>IF(A133="","",EDATE($C$8,A133))</f>
        <v/>
      </c>
      <c r="C133" s="6" t="str">
        <f>IF(A133="","",$H$4)</f>
        <v/>
      </c>
      <c r="D133" s="6" t="str">
        <f>IF(A133="","",ROUND(E132*$C$7/12,2))</f>
        <v/>
      </c>
      <c r="E133" s="6" t="str">
        <f>IF(A133="","",ROUND(E132+D133+C133,2))</f>
        <v/>
      </c>
      <c r="F133" s="10" t="str">
        <f>IF(A133="","",IF($C$4=0,0,MIN(1,E133/$C$4)))</f>
        <v/>
      </c>
      <c r="G133" s="4"/>
      <c r="H133" s="6" t="str">
        <f>IF(OR(A133="",G133="",H132=""),"",ROUND(H132+ROUND(H132*$C$7/12,2)+G133,2))</f>
        <v/>
      </c>
      <c r="I133" s="6" t="str">
        <f>IF(H133="","",ROUND(H133-E133,2))</f>
        <v/>
      </c>
      <c r="J133" s="3" t="str">
        <f>IF(H133="","",A133)</f>
        <v/>
      </c>
    </row>
    <row r="134" spans="1:10" x14ac:dyDescent="0.25">
      <c r="A134" s="11" t="str">
        <f>IF(A133="","",IF(A133&gt;=$C$6,"",A133+1))</f>
        <v/>
      </c>
      <c r="B134" s="13" t="str">
        <f>IF(A134="","",EDATE($C$8,A134))</f>
        <v/>
      </c>
      <c r="C134" s="6" t="str">
        <f>IF(A134="","",$H$4)</f>
        <v/>
      </c>
      <c r="D134" s="6" t="str">
        <f>IF(A134="","",ROUND(E133*$C$7/12,2))</f>
        <v/>
      </c>
      <c r="E134" s="6" t="str">
        <f>IF(A134="","",ROUND(E133+D134+C134,2))</f>
        <v/>
      </c>
      <c r="F134" s="10" t="str">
        <f>IF(A134="","",IF($C$4=0,0,MIN(1,E134/$C$4)))</f>
        <v/>
      </c>
      <c r="G134" s="4"/>
      <c r="H134" s="6" t="str">
        <f>IF(OR(A134="",G134="",H133=""),"",ROUND(H133+ROUND(H133*$C$7/12,2)+G134,2))</f>
        <v/>
      </c>
      <c r="I134" s="6" t="str">
        <f>IF(H134="","",ROUND(H134-E134,2))</f>
        <v/>
      </c>
      <c r="J134" s="3" t="str">
        <f>IF(H134="","",A134)</f>
        <v/>
      </c>
    </row>
    <row r="135" spans="1:10" x14ac:dyDescent="0.25">
      <c r="A135" s="11" t="str">
        <f>IF(A134="","",IF(A134&gt;=$C$6,"",A134+1))</f>
        <v/>
      </c>
      <c r="B135" s="13" t="str">
        <f>IF(A135="","",EDATE($C$8,A135))</f>
        <v/>
      </c>
      <c r="C135" s="6" t="str">
        <f>IF(A135="","",$H$4)</f>
        <v/>
      </c>
      <c r="D135" s="6" t="str">
        <f>IF(A135="","",ROUND(E134*$C$7/12,2))</f>
        <v/>
      </c>
      <c r="E135" s="6" t="str">
        <f>IF(A135="","",ROUND(E134+D135+C135,2))</f>
        <v/>
      </c>
      <c r="F135" s="10" t="str">
        <f>IF(A135="","",IF($C$4=0,0,MIN(1,E135/$C$4)))</f>
        <v/>
      </c>
      <c r="G135" s="4"/>
      <c r="H135" s="6" t="str">
        <f>IF(OR(A135="",G135="",H134=""),"",ROUND(H134+ROUND(H134*$C$7/12,2)+G135,2))</f>
        <v/>
      </c>
      <c r="I135" s="6" t="str">
        <f>IF(H135="","",ROUND(H135-E135,2))</f>
        <v/>
      </c>
      <c r="J135" s="3" t="str">
        <f>IF(H135="","",A135)</f>
        <v/>
      </c>
    </row>
    <row r="136" spans="1:10" x14ac:dyDescent="0.25">
      <c r="A136" s="11" t="str">
        <f>IF(A135="","",IF(A135&gt;=$C$6,"",A135+1))</f>
        <v/>
      </c>
      <c r="B136" s="13" t="str">
        <f>IF(A136="","",EDATE($C$8,A136))</f>
        <v/>
      </c>
      <c r="C136" s="6" t="str">
        <f>IF(A136="","",$H$4)</f>
        <v/>
      </c>
      <c r="D136" s="6" t="str">
        <f>IF(A136="","",ROUND(E135*$C$7/12,2))</f>
        <v/>
      </c>
      <c r="E136" s="6" t="str">
        <f>IF(A136="","",ROUND(E135+D136+C136,2))</f>
        <v/>
      </c>
      <c r="F136" s="10" t="str">
        <f>IF(A136="","",IF($C$4=0,0,MIN(1,E136/$C$4)))</f>
        <v/>
      </c>
      <c r="G136" s="4"/>
      <c r="H136" s="6" t="str">
        <f>IF(OR(A136="",G136="",H135=""),"",ROUND(H135+ROUND(H135*$C$7/12,2)+G136,2))</f>
        <v/>
      </c>
      <c r="I136" s="6" t="str">
        <f>IF(H136="","",ROUND(H136-E136,2))</f>
        <v/>
      </c>
      <c r="J136" s="3" t="str">
        <f>IF(H136="","",A136)</f>
        <v/>
      </c>
    </row>
    <row r="137" spans="1:10" x14ac:dyDescent="0.25">
      <c r="A137" s="11" t="str">
        <f>IF(A136="","",IF(A136&gt;=$C$6,"",A136+1))</f>
        <v/>
      </c>
      <c r="B137" s="13" t="str">
        <f>IF(A137="","",EDATE($C$8,A137))</f>
        <v/>
      </c>
      <c r="C137" s="6" t="str">
        <f>IF(A137="","",$H$4)</f>
        <v/>
      </c>
      <c r="D137" s="6" t="str">
        <f>IF(A137="","",ROUND(E136*$C$7/12,2))</f>
        <v/>
      </c>
      <c r="E137" s="6" t="str">
        <f>IF(A137="","",ROUND(E136+D137+C137,2))</f>
        <v/>
      </c>
      <c r="F137" s="10" t="str">
        <f>IF(A137="","",IF($C$4=0,0,MIN(1,E137/$C$4)))</f>
        <v/>
      </c>
      <c r="G137" s="4"/>
      <c r="H137" s="6" t="str">
        <f>IF(OR(A137="",G137="",H136=""),"",ROUND(H136+ROUND(H136*$C$7/12,2)+G137,2))</f>
        <v/>
      </c>
      <c r="I137" s="6" t="str">
        <f>IF(H137="","",ROUND(H137-E137,2))</f>
        <v/>
      </c>
      <c r="J137" s="3" t="str">
        <f>IF(H137="","",A137)</f>
        <v/>
      </c>
    </row>
    <row r="138" spans="1:10" x14ac:dyDescent="0.25">
      <c r="A138" s="11" t="str">
        <f>IF(A137="","",IF(A137&gt;=$C$6,"",A137+1))</f>
        <v/>
      </c>
      <c r="B138" s="13" t="str">
        <f>IF(A138="","",EDATE($C$8,A138))</f>
        <v/>
      </c>
      <c r="C138" s="6" t="str">
        <f>IF(A138="","",$H$4)</f>
        <v/>
      </c>
      <c r="D138" s="6" t="str">
        <f>IF(A138="","",ROUND(E137*$C$7/12,2))</f>
        <v/>
      </c>
      <c r="E138" s="6" t="str">
        <f>IF(A138="","",ROUND(E137+D138+C138,2))</f>
        <v/>
      </c>
      <c r="F138" s="10" t="str">
        <f>IF(A138="","",IF($C$4=0,0,MIN(1,E138/$C$4)))</f>
        <v/>
      </c>
      <c r="G138" s="4"/>
      <c r="H138" s="6" t="str">
        <f>IF(OR(A138="",G138="",H137=""),"",ROUND(H137+ROUND(H137*$C$7/12,2)+G138,2))</f>
        <v/>
      </c>
      <c r="I138" s="6" t="str">
        <f>IF(H138="","",ROUND(H138-E138,2))</f>
        <v/>
      </c>
      <c r="J138" s="3" t="str">
        <f>IF(H138="","",A138)</f>
        <v/>
      </c>
    </row>
    <row r="139" spans="1:10" x14ac:dyDescent="0.25">
      <c r="A139" s="11" t="str">
        <f>IF(A138="","",IF(A138&gt;=$C$6,"",A138+1))</f>
        <v/>
      </c>
      <c r="B139" s="13" t="str">
        <f>IF(A139="","",EDATE($C$8,A139))</f>
        <v/>
      </c>
      <c r="C139" s="6" t="str">
        <f>IF(A139="","",$H$4)</f>
        <v/>
      </c>
      <c r="D139" s="6" t="str">
        <f>IF(A139="","",ROUND(E138*$C$7/12,2))</f>
        <v/>
      </c>
      <c r="E139" s="6" t="str">
        <f>IF(A139="","",ROUND(E138+D139+C139,2))</f>
        <v/>
      </c>
      <c r="F139" s="10" t="str">
        <f>IF(A139="","",IF($C$4=0,0,MIN(1,E139/$C$4)))</f>
        <v/>
      </c>
      <c r="G139" s="4"/>
      <c r="H139" s="6" t="str">
        <f>IF(OR(A139="",G139="",H138=""),"",ROUND(H138+ROUND(H138*$C$7/12,2)+G139,2))</f>
        <v/>
      </c>
      <c r="I139" s="6" t="str">
        <f>IF(H139="","",ROUND(H139-E139,2))</f>
        <v/>
      </c>
      <c r="J139" s="3" t="str">
        <f>IF(H139="","",A139)</f>
        <v/>
      </c>
    </row>
    <row r="140" spans="1:10" x14ac:dyDescent="0.25">
      <c r="A140" s="11" t="str">
        <f>IF(A139="","",IF(A139&gt;=$C$6,"",A139+1))</f>
        <v/>
      </c>
      <c r="B140" s="13" t="str">
        <f>IF(A140="","",EDATE($C$8,A140))</f>
        <v/>
      </c>
      <c r="C140" s="6" t="str">
        <f>IF(A140="","",$H$4)</f>
        <v/>
      </c>
      <c r="D140" s="6" t="str">
        <f>IF(A140="","",ROUND(E139*$C$7/12,2))</f>
        <v/>
      </c>
      <c r="E140" s="6" t="str">
        <f>IF(A140="","",ROUND(E139+D140+C140,2))</f>
        <v/>
      </c>
      <c r="F140" s="10" t="str">
        <f>IF(A140="","",IF($C$4=0,0,MIN(1,E140/$C$4)))</f>
        <v/>
      </c>
      <c r="G140" s="4"/>
      <c r="H140" s="6" t="str">
        <f>IF(OR(A140="",G140="",H139=""),"",ROUND(H139+ROUND(H139*$C$7/12,2)+G140,2))</f>
        <v/>
      </c>
      <c r="I140" s="6" t="str">
        <f>IF(H140="","",ROUND(H140-E140,2))</f>
        <v/>
      </c>
      <c r="J140" s="3" t="str">
        <f>IF(H140="","",A140)</f>
        <v/>
      </c>
    </row>
    <row r="141" spans="1:10" x14ac:dyDescent="0.25">
      <c r="A141" s="11" t="str">
        <f>IF(A140="","",IF(A140&gt;=$C$6,"",A140+1))</f>
        <v/>
      </c>
      <c r="B141" s="13" t="str">
        <f>IF(A141="","",EDATE($C$8,A141))</f>
        <v/>
      </c>
      <c r="C141" s="6" t="str">
        <f>IF(A141="","",$H$4)</f>
        <v/>
      </c>
      <c r="D141" s="6" t="str">
        <f>IF(A141="","",ROUND(E140*$C$7/12,2))</f>
        <v/>
      </c>
      <c r="E141" s="6" t="str">
        <f>IF(A141="","",ROUND(E140+D141+C141,2))</f>
        <v/>
      </c>
      <c r="F141" s="10" t="str">
        <f>IF(A141="","",IF($C$4=0,0,MIN(1,E141/$C$4)))</f>
        <v/>
      </c>
      <c r="G141" s="4"/>
      <c r="H141" s="6" t="str">
        <f>IF(OR(A141="",G141="",H140=""),"",ROUND(H140+ROUND(H140*$C$7/12,2)+G141,2))</f>
        <v/>
      </c>
      <c r="I141" s="6" t="str">
        <f>IF(H141="","",ROUND(H141-E141,2))</f>
        <v/>
      </c>
      <c r="J141" s="3" t="str">
        <f>IF(H141="","",A141)</f>
        <v/>
      </c>
    </row>
    <row r="142" spans="1:10" x14ac:dyDescent="0.25">
      <c r="A142" s="11" t="str">
        <f>IF(A141="","",IF(A141&gt;=$C$6,"",A141+1))</f>
        <v/>
      </c>
      <c r="B142" s="13" t="str">
        <f>IF(A142="","",EDATE($C$8,A142))</f>
        <v/>
      </c>
      <c r="C142" s="6" t="str">
        <f>IF(A142="","",$H$4)</f>
        <v/>
      </c>
      <c r="D142" s="6" t="str">
        <f>IF(A142="","",ROUND(E141*$C$7/12,2))</f>
        <v/>
      </c>
      <c r="E142" s="6" t="str">
        <f>IF(A142="","",ROUND(E141+D142+C142,2))</f>
        <v/>
      </c>
      <c r="F142" s="10" t="str">
        <f>IF(A142="","",IF($C$4=0,0,MIN(1,E142/$C$4)))</f>
        <v/>
      </c>
      <c r="G142" s="4"/>
      <c r="H142" s="6" t="str">
        <f>IF(OR(A142="",G142="",H141=""),"",ROUND(H141+ROUND(H141*$C$7/12,2)+G142,2))</f>
        <v/>
      </c>
      <c r="I142" s="6" t="str">
        <f>IF(H142="","",ROUND(H142-E142,2))</f>
        <v/>
      </c>
      <c r="J142" s="3" t="str">
        <f>IF(H142="","",A142)</f>
        <v/>
      </c>
    </row>
    <row r="143" spans="1:10" x14ac:dyDescent="0.25">
      <c r="A143" s="11" t="str">
        <f>IF(A142="","",IF(A142&gt;=$C$6,"",A142+1))</f>
        <v/>
      </c>
      <c r="B143" s="13" t="str">
        <f>IF(A143="","",EDATE($C$8,A143))</f>
        <v/>
      </c>
      <c r="C143" s="6" t="str">
        <f>IF(A143="","",$H$4)</f>
        <v/>
      </c>
      <c r="D143" s="6" t="str">
        <f>IF(A143="","",ROUND(E142*$C$7/12,2))</f>
        <v/>
      </c>
      <c r="E143" s="6" t="str">
        <f>IF(A143="","",ROUND(E142+D143+C143,2))</f>
        <v/>
      </c>
      <c r="F143" s="10" t="str">
        <f>IF(A143="","",IF($C$4=0,0,MIN(1,E143/$C$4)))</f>
        <v/>
      </c>
      <c r="G143" s="4"/>
      <c r="H143" s="6" t="str">
        <f>IF(OR(A143="",G143="",H142=""),"",ROUND(H142+ROUND(H142*$C$7/12,2)+G143,2))</f>
        <v/>
      </c>
      <c r="I143" s="6" t="str">
        <f>IF(H143="","",ROUND(H143-E143,2))</f>
        <v/>
      </c>
      <c r="J143" s="3" t="str">
        <f>IF(H143="","",A143)</f>
        <v/>
      </c>
    </row>
    <row r="144" spans="1:10" x14ac:dyDescent="0.25">
      <c r="A144" s="11" t="str">
        <f>IF(A143="","",IF(A143&gt;=$C$6,"",A143+1))</f>
        <v/>
      </c>
      <c r="B144" s="13" t="str">
        <f>IF(A144="","",EDATE($C$8,A144))</f>
        <v/>
      </c>
      <c r="C144" s="6" t="str">
        <f>IF(A144="","",$H$4)</f>
        <v/>
      </c>
      <c r="D144" s="6" t="str">
        <f>IF(A144="","",ROUND(E143*$C$7/12,2))</f>
        <v/>
      </c>
      <c r="E144" s="6" t="str">
        <f>IF(A144="","",ROUND(E143+D144+C144,2))</f>
        <v/>
      </c>
      <c r="F144" s="10" t="str">
        <f>IF(A144="","",IF($C$4=0,0,MIN(1,E144/$C$4)))</f>
        <v/>
      </c>
      <c r="G144" s="4"/>
      <c r="H144" s="6" t="str">
        <f>IF(OR(A144="",G144="",H143=""),"",ROUND(H143+ROUND(H143*$C$7/12,2)+G144,2))</f>
        <v/>
      </c>
      <c r="I144" s="6" t="str">
        <f>IF(H144="","",ROUND(H144-E144,2))</f>
        <v/>
      </c>
      <c r="J144" s="3" t="str">
        <f>IF(H144="","",A144)</f>
        <v/>
      </c>
    </row>
    <row r="145" spans="1:10" x14ac:dyDescent="0.25">
      <c r="A145" s="11" t="str">
        <f>IF(A144="","",IF(A144&gt;=$C$6,"",A144+1))</f>
        <v/>
      </c>
      <c r="B145" s="13" t="str">
        <f>IF(A145="","",EDATE($C$8,A145))</f>
        <v/>
      </c>
      <c r="C145" s="6" t="str">
        <f>IF(A145="","",$H$4)</f>
        <v/>
      </c>
      <c r="D145" s="6" t="str">
        <f>IF(A145="","",ROUND(E144*$C$7/12,2))</f>
        <v/>
      </c>
      <c r="E145" s="6" t="str">
        <f>IF(A145="","",ROUND(E144+D145+C145,2))</f>
        <v/>
      </c>
      <c r="F145" s="10" t="str">
        <f>IF(A145="","",IF($C$4=0,0,MIN(1,E145/$C$4)))</f>
        <v/>
      </c>
      <c r="G145" s="4"/>
      <c r="H145" s="6" t="str">
        <f>IF(OR(A145="",G145="",H144=""),"",ROUND(H144+ROUND(H144*$C$7/12,2)+G145,2))</f>
        <v/>
      </c>
      <c r="I145" s="6" t="str">
        <f>IF(H145="","",ROUND(H145-E145,2))</f>
        <v/>
      </c>
      <c r="J145" s="3" t="str">
        <f>IF(H145="","",A145)</f>
        <v/>
      </c>
    </row>
    <row r="146" spans="1:10" x14ac:dyDescent="0.25">
      <c r="A146" s="11" t="str">
        <f>IF(A145="","",IF(A145&gt;=$C$6,"",A145+1))</f>
        <v/>
      </c>
      <c r="B146" s="13" t="str">
        <f>IF(A146="","",EDATE($C$8,A146))</f>
        <v/>
      </c>
      <c r="C146" s="6" t="str">
        <f>IF(A146="","",$H$4)</f>
        <v/>
      </c>
      <c r="D146" s="6" t="str">
        <f>IF(A146="","",ROUND(E145*$C$7/12,2))</f>
        <v/>
      </c>
      <c r="E146" s="6" t="str">
        <f>IF(A146="","",ROUND(E145+D146+C146,2))</f>
        <v/>
      </c>
      <c r="F146" s="10" t="str">
        <f>IF(A146="","",IF($C$4=0,0,MIN(1,E146/$C$4)))</f>
        <v/>
      </c>
      <c r="G146" s="4"/>
      <c r="H146" s="6" t="str">
        <f>IF(OR(A146="",G146="",H145=""),"",ROUND(H145+ROUND(H145*$C$7/12,2)+G146,2))</f>
        <v/>
      </c>
      <c r="I146" s="6" t="str">
        <f>IF(H146="","",ROUND(H146-E146,2))</f>
        <v/>
      </c>
      <c r="J146" s="3" t="str">
        <f>IF(H146="","",A146)</f>
        <v/>
      </c>
    </row>
    <row r="147" spans="1:10" x14ac:dyDescent="0.25">
      <c r="A147" s="11" t="str">
        <f>IF(A146="","",IF(A146&gt;=$C$6,"",A146+1))</f>
        <v/>
      </c>
      <c r="B147" s="13" t="str">
        <f>IF(A147="","",EDATE($C$8,A147))</f>
        <v/>
      </c>
      <c r="C147" s="6" t="str">
        <f>IF(A147="","",$H$4)</f>
        <v/>
      </c>
      <c r="D147" s="6" t="str">
        <f>IF(A147="","",ROUND(E146*$C$7/12,2))</f>
        <v/>
      </c>
      <c r="E147" s="6" t="str">
        <f>IF(A147="","",ROUND(E146+D147+C147,2))</f>
        <v/>
      </c>
      <c r="F147" s="10" t="str">
        <f>IF(A147="","",IF($C$4=0,0,MIN(1,E147/$C$4)))</f>
        <v/>
      </c>
      <c r="G147" s="4"/>
      <c r="H147" s="6" t="str">
        <f>IF(OR(A147="",G147="",H146=""),"",ROUND(H146+ROUND(H146*$C$7/12,2)+G147,2))</f>
        <v/>
      </c>
      <c r="I147" s="6" t="str">
        <f>IF(H147="","",ROUND(H147-E147,2))</f>
        <v/>
      </c>
      <c r="J147" s="3" t="str">
        <f>IF(H147="","",A147)</f>
        <v/>
      </c>
    </row>
    <row r="148" spans="1:10" x14ac:dyDescent="0.25">
      <c r="A148" s="11" t="str">
        <f>IF(A147="","",IF(A147&gt;=$C$6,"",A147+1))</f>
        <v/>
      </c>
      <c r="B148" s="13" t="str">
        <f>IF(A148="","",EDATE($C$8,A148))</f>
        <v/>
      </c>
      <c r="C148" s="6" t="str">
        <f>IF(A148="","",$H$4)</f>
        <v/>
      </c>
      <c r="D148" s="6" t="str">
        <f>IF(A148="","",ROUND(E147*$C$7/12,2))</f>
        <v/>
      </c>
      <c r="E148" s="6" t="str">
        <f>IF(A148="","",ROUND(E147+D148+C148,2))</f>
        <v/>
      </c>
      <c r="F148" s="10" t="str">
        <f>IF(A148="","",IF($C$4=0,0,MIN(1,E148/$C$4)))</f>
        <v/>
      </c>
      <c r="G148" s="4"/>
      <c r="H148" s="6" t="str">
        <f>IF(OR(A148="",G148="",H147=""),"",ROUND(H147+ROUND(H147*$C$7/12,2)+G148,2))</f>
        <v/>
      </c>
      <c r="I148" s="6" t="str">
        <f>IF(H148="","",ROUND(H148-E148,2))</f>
        <v/>
      </c>
      <c r="J148" s="3" t="str">
        <f>IF(H148="","",A148)</f>
        <v/>
      </c>
    </row>
    <row r="149" spans="1:10" x14ac:dyDescent="0.25">
      <c r="A149" s="11" t="str">
        <f>IF(A148="","",IF(A148&gt;=$C$6,"",A148+1))</f>
        <v/>
      </c>
      <c r="B149" s="13" t="str">
        <f>IF(A149="","",EDATE($C$8,A149))</f>
        <v/>
      </c>
      <c r="C149" s="6" t="str">
        <f>IF(A149="","",$H$4)</f>
        <v/>
      </c>
      <c r="D149" s="6" t="str">
        <f>IF(A149="","",ROUND(E148*$C$7/12,2))</f>
        <v/>
      </c>
      <c r="E149" s="6" t="str">
        <f>IF(A149="","",ROUND(E148+D149+C149,2))</f>
        <v/>
      </c>
      <c r="F149" s="10" t="str">
        <f>IF(A149="","",IF($C$4=0,0,MIN(1,E149/$C$4)))</f>
        <v/>
      </c>
      <c r="G149" s="4"/>
      <c r="H149" s="6" t="str">
        <f>IF(OR(A149="",G149="",H148=""),"",ROUND(H148+ROUND(H148*$C$7/12,2)+G149,2))</f>
        <v/>
      </c>
      <c r="I149" s="6" t="str">
        <f>IF(H149="","",ROUND(H149-E149,2))</f>
        <v/>
      </c>
      <c r="J149" s="3" t="str">
        <f>IF(H149="","",A149)</f>
        <v/>
      </c>
    </row>
    <row r="150" spans="1:10" x14ac:dyDescent="0.25">
      <c r="A150" s="11" t="str">
        <f>IF(A149="","",IF(A149&gt;=$C$6,"",A149+1))</f>
        <v/>
      </c>
      <c r="B150" s="13" t="str">
        <f>IF(A150="","",EDATE($C$8,A150))</f>
        <v/>
      </c>
      <c r="C150" s="6" t="str">
        <f>IF(A150="","",$H$4)</f>
        <v/>
      </c>
      <c r="D150" s="6" t="str">
        <f>IF(A150="","",ROUND(E149*$C$7/12,2))</f>
        <v/>
      </c>
      <c r="E150" s="6" t="str">
        <f>IF(A150="","",ROUND(E149+D150+C150,2))</f>
        <v/>
      </c>
      <c r="F150" s="10" t="str">
        <f>IF(A150="","",IF($C$4=0,0,MIN(1,E150/$C$4)))</f>
        <v/>
      </c>
      <c r="G150" s="4"/>
      <c r="H150" s="6" t="str">
        <f>IF(OR(A150="",G150="",H149=""),"",ROUND(H149+ROUND(H149*$C$7/12,2)+G150,2))</f>
        <v/>
      </c>
      <c r="I150" s="6" t="str">
        <f>IF(H150="","",ROUND(H150-E150,2))</f>
        <v/>
      </c>
      <c r="J150" s="3" t="str">
        <f>IF(H150="","",A150)</f>
        <v/>
      </c>
    </row>
    <row r="151" spans="1:10" x14ac:dyDescent="0.25">
      <c r="A151" s="11" t="str">
        <f>IF(A150="","",IF(A150&gt;=$C$6,"",A150+1))</f>
        <v/>
      </c>
      <c r="B151" s="13" t="str">
        <f>IF(A151="","",EDATE($C$8,A151))</f>
        <v/>
      </c>
      <c r="C151" s="6" t="str">
        <f>IF(A151="","",$H$4)</f>
        <v/>
      </c>
      <c r="D151" s="6" t="str">
        <f>IF(A151="","",ROUND(E150*$C$7/12,2))</f>
        <v/>
      </c>
      <c r="E151" s="6" t="str">
        <f>IF(A151="","",ROUND(E150+D151+C151,2))</f>
        <v/>
      </c>
      <c r="F151" s="10" t="str">
        <f>IF(A151="","",IF($C$4=0,0,MIN(1,E151/$C$4)))</f>
        <v/>
      </c>
      <c r="G151" s="4"/>
      <c r="H151" s="6" t="str">
        <f>IF(OR(A151="",G151="",H150=""),"",ROUND(H150+ROUND(H150*$C$7/12,2)+G151,2))</f>
        <v/>
      </c>
      <c r="I151" s="6" t="str">
        <f>IF(H151="","",ROUND(H151-E151,2))</f>
        <v/>
      </c>
      <c r="J151" s="3" t="str">
        <f>IF(H151="","",A151)</f>
        <v/>
      </c>
    </row>
    <row r="152" spans="1:10" x14ac:dyDescent="0.25">
      <c r="A152" s="11" t="str">
        <f>IF(A151="","",IF(A151&gt;=$C$6,"",A151+1))</f>
        <v/>
      </c>
      <c r="B152" s="13" t="str">
        <f>IF(A152="","",EDATE($C$8,A152))</f>
        <v/>
      </c>
      <c r="C152" s="6" t="str">
        <f>IF(A152="","",$H$4)</f>
        <v/>
      </c>
      <c r="D152" s="6" t="str">
        <f>IF(A152="","",ROUND(E151*$C$7/12,2))</f>
        <v/>
      </c>
      <c r="E152" s="6" t="str">
        <f>IF(A152="","",ROUND(E151+D152+C152,2))</f>
        <v/>
      </c>
      <c r="F152" s="10" t="str">
        <f>IF(A152="","",IF($C$4=0,0,MIN(1,E152/$C$4)))</f>
        <v/>
      </c>
      <c r="G152" s="4"/>
      <c r="H152" s="6" t="str">
        <f>IF(OR(A152="",G152="",H151=""),"",ROUND(H151+ROUND(H151*$C$7/12,2)+G152,2))</f>
        <v/>
      </c>
      <c r="I152" s="6" t="str">
        <f>IF(H152="","",ROUND(H152-E152,2))</f>
        <v/>
      </c>
      <c r="J152" s="3" t="str">
        <f>IF(H152="","",A152)</f>
        <v/>
      </c>
    </row>
    <row r="153" spans="1:10" x14ac:dyDescent="0.25">
      <c r="A153" s="11" t="str">
        <f>IF(A152="","",IF(A152&gt;=$C$6,"",A152+1))</f>
        <v/>
      </c>
      <c r="B153" s="13" t="str">
        <f>IF(A153="","",EDATE($C$8,A153))</f>
        <v/>
      </c>
      <c r="C153" s="6" t="str">
        <f>IF(A153="","",$H$4)</f>
        <v/>
      </c>
      <c r="D153" s="6" t="str">
        <f>IF(A153="","",ROUND(E152*$C$7/12,2))</f>
        <v/>
      </c>
      <c r="E153" s="6" t="str">
        <f>IF(A153="","",ROUND(E152+D153+C153,2))</f>
        <v/>
      </c>
      <c r="F153" s="10" t="str">
        <f>IF(A153="","",IF($C$4=0,0,MIN(1,E153/$C$4)))</f>
        <v/>
      </c>
      <c r="G153" s="4"/>
      <c r="H153" s="6" t="str">
        <f>IF(OR(A153="",G153="",H152=""),"",ROUND(H152+ROUND(H152*$C$7/12,2)+G153,2))</f>
        <v/>
      </c>
      <c r="I153" s="6" t="str">
        <f>IF(H153="","",ROUND(H153-E153,2))</f>
        <v/>
      </c>
      <c r="J153" s="3" t="str">
        <f>IF(H153="","",A153)</f>
        <v/>
      </c>
    </row>
    <row r="154" spans="1:10" x14ac:dyDescent="0.25">
      <c r="A154" s="11" t="str">
        <f>IF(A153="","",IF(A153&gt;=$C$6,"",A153+1))</f>
        <v/>
      </c>
      <c r="B154" s="13" t="str">
        <f>IF(A154="","",EDATE($C$8,A154))</f>
        <v/>
      </c>
      <c r="C154" s="6" t="str">
        <f>IF(A154="","",$H$4)</f>
        <v/>
      </c>
      <c r="D154" s="6" t="str">
        <f>IF(A154="","",ROUND(E153*$C$7/12,2))</f>
        <v/>
      </c>
      <c r="E154" s="6" t="str">
        <f>IF(A154="","",ROUND(E153+D154+C154,2))</f>
        <v/>
      </c>
      <c r="F154" s="10" t="str">
        <f>IF(A154="","",IF($C$4=0,0,MIN(1,E154/$C$4)))</f>
        <v/>
      </c>
      <c r="G154" s="4"/>
      <c r="H154" s="6" t="str">
        <f>IF(OR(A154="",G154="",H153=""),"",ROUND(H153+ROUND(H153*$C$7/12,2)+G154,2))</f>
        <v/>
      </c>
      <c r="I154" s="6" t="str">
        <f>IF(H154="","",ROUND(H154-E154,2))</f>
        <v/>
      </c>
      <c r="J154" s="3" t="str">
        <f>IF(H154="","",A154)</f>
        <v/>
      </c>
    </row>
    <row r="155" spans="1:10" x14ac:dyDescent="0.25">
      <c r="A155" s="11" t="str">
        <f>IF(A154="","",IF(A154&gt;=$C$6,"",A154+1))</f>
        <v/>
      </c>
      <c r="B155" s="13" t="str">
        <f>IF(A155="","",EDATE($C$8,A155))</f>
        <v/>
      </c>
      <c r="C155" s="6" t="str">
        <f>IF(A155="","",$H$4)</f>
        <v/>
      </c>
      <c r="D155" s="6" t="str">
        <f>IF(A155="","",ROUND(E154*$C$7/12,2))</f>
        <v/>
      </c>
      <c r="E155" s="6" t="str">
        <f>IF(A155="","",ROUND(E154+D155+C155,2))</f>
        <v/>
      </c>
      <c r="F155" s="10" t="str">
        <f>IF(A155="","",IF($C$4=0,0,MIN(1,E155/$C$4)))</f>
        <v/>
      </c>
      <c r="G155" s="4"/>
      <c r="H155" s="6" t="str">
        <f>IF(OR(A155="",G155="",H154=""),"",ROUND(H154+ROUND(H154*$C$7/12,2)+G155,2))</f>
        <v/>
      </c>
      <c r="I155" s="6" t="str">
        <f>IF(H155="","",ROUND(H155-E155,2))</f>
        <v/>
      </c>
      <c r="J155" s="3" t="str">
        <f>IF(H155="","",A155)</f>
        <v/>
      </c>
    </row>
    <row r="156" spans="1:10" x14ac:dyDescent="0.25">
      <c r="A156" s="11" t="str">
        <f>IF(A155="","",IF(A155&gt;=$C$6,"",A155+1))</f>
        <v/>
      </c>
      <c r="B156" s="13" t="str">
        <f>IF(A156="","",EDATE($C$8,A156))</f>
        <v/>
      </c>
      <c r="C156" s="6" t="str">
        <f>IF(A156="","",$H$4)</f>
        <v/>
      </c>
      <c r="D156" s="6" t="str">
        <f>IF(A156="","",ROUND(E155*$C$7/12,2))</f>
        <v/>
      </c>
      <c r="E156" s="6" t="str">
        <f>IF(A156="","",ROUND(E155+D156+C156,2))</f>
        <v/>
      </c>
      <c r="F156" s="10" t="str">
        <f>IF(A156="","",IF($C$4=0,0,MIN(1,E156/$C$4)))</f>
        <v/>
      </c>
      <c r="G156" s="4"/>
      <c r="H156" s="6" t="str">
        <f>IF(OR(A156="",G156="",H155=""),"",ROUND(H155+ROUND(H155*$C$7/12,2)+G156,2))</f>
        <v/>
      </c>
      <c r="I156" s="6" t="str">
        <f>IF(H156="","",ROUND(H156-E156,2))</f>
        <v/>
      </c>
      <c r="J156" s="3" t="str">
        <f>IF(H156="","",A156)</f>
        <v/>
      </c>
    </row>
    <row r="157" spans="1:10" x14ac:dyDescent="0.25">
      <c r="A157" s="11" t="str">
        <f>IF(A156="","",IF(A156&gt;=$C$6,"",A156+1))</f>
        <v/>
      </c>
      <c r="B157" s="13" t="str">
        <f>IF(A157="","",EDATE($C$8,A157))</f>
        <v/>
      </c>
      <c r="C157" s="6" t="str">
        <f>IF(A157="","",$H$4)</f>
        <v/>
      </c>
      <c r="D157" s="6" t="str">
        <f>IF(A157="","",ROUND(E156*$C$7/12,2))</f>
        <v/>
      </c>
      <c r="E157" s="6" t="str">
        <f>IF(A157="","",ROUND(E156+D157+C157,2))</f>
        <v/>
      </c>
      <c r="F157" s="10" t="str">
        <f>IF(A157="","",IF($C$4=0,0,MIN(1,E157/$C$4)))</f>
        <v/>
      </c>
      <c r="G157" s="4"/>
      <c r="H157" s="6" t="str">
        <f>IF(OR(A157="",G157="",H156=""),"",ROUND(H156+ROUND(H156*$C$7/12,2)+G157,2))</f>
        <v/>
      </c>
      <c r="I157" s="6" t="str">
        <f>IF(H157="","",ROUND(H157-E157,2))</f>
        <v/>
      </c>
      <c r="J157" s="3" t="str">
        <f>IF(H157="","",A157)</f>
        <v/>
      </c>
    </row>
    <row r="158" spans="1:10" x14ac:dyDescent="0.25">
      <c r="A158" s="11" t="str">
        <f>IF(A157="","",IF(A157&gt;=$C$6,"",A157+1))</f>
        <v/>
      </c>
      <c r="B158" s="13" t="str">
        <f>IF(A158="","",EDATE($C$8,A158))</f>
        <v/>
      </c>
      <c r="C158" s="6" t="str">
        <f>IF(A158="","",$H$4)</f>
        <v/>
      </c>
      <c r="D158" s="6" t="str">
        <f>IF(A158="","",ROUND(E157*$C$7/12,2))</f>
        <v/>
      </c>
      <c r="E158" s="6" t="str">
        <f>IF(A158="","",ROUND(E157+D158+C158,2))</f>
        <v/>
      </c>
      <c r="F158" s="10" t="str">
        <f>IF(A158="","",IF($C$4=0,0,MIN(1,E158/$C$4)))</f>
        <v/>
      </c>
      <c r="G158" s="4"/>
      <c r="H158" s="6" t="str">
        <f>IF(OR(A158="",G158="",H157=""),"",ROUND(H157+ROUND(H157*$C$7/12,2)+G158,2))</f>
        <v/>
      </c>
      <c r="I158" s="6" t="str">
        <f>IF(H158="","",ROUND(H158-E158,2))</f>
        <v/>
      </c>
      <c r="J158" s="3" t="str">
        <f>IF(H158="","",A158)</f>
        <v/>
      </c>
    </row>
    <row r="159" spans="1:10" x14ac:dyDescent="0.25">
      <c r="A159" s="11" t="str">
        <f>IF(A158="","",IF(A158&gt;=$C$6,"",A158+1))</f>
        <v/>
      </c>
      <c r="B159" s="13" t="str">
        <f>IF(A159="","",EDATE($C$8,A159))</f>
        <v/>
      </c>
      <c r="C159" s="6" t="str">
        <f>IF(A159="","",$H$4)</f>
        <v/>
      </c>
      <c r="D159" s="6" t="str">
        <f>IF(A159="","",ROUND(E158*$C$7/12,2))</f>
        <v/>
      </c>
      <c r="E159" s="6" t="str">
        <f>IF(A159="","",ROUND(E158+D159+C159,2))</f>
        <v/>
      </c>
      <c r="F159" s="10" t="str">
        <f>IF(A159="","",IF($C$4=0,0,MIN(1,E159/$C$4)))</f>
        <v/>
      </c>
      <c r="G159" s="4"/>
      <c r="H159" s="6" t="str">
        <f>IF(OR(A159="",G159="",H158=""),"",ROUND(H158+ROUND(H158*$C$7/12,2)+G159,2))</f>
        <v/>
      </c>
      <c r="I159" s="6" t="str">
        <f>IF(H159="","",ROUND(H159-E159,2))</f>
        <v/>
      </c>
      <c r="J159" s="3" t="str">
        <f>IF(H159="","",A159)</f>
        <v/>
      </c>
    </row>
    <row r="160" spans="1:10" x14ac:dyDescent="0.25">
      <c r="A160" s="11" t="str">
        <f>IF(A159="","",IF(A159&gt;=$C$6,"",A159+1))</f>
        <v/>
      </c>
      <c r="B160" s="13" t="str">
        <f>IF(A160="","",EDATE($C$8,A160))</f>
        <v/>
      </c>
      <c r="C160" s="6" t="str">
        <f>IF(A160="","",$H$4)</f>
        <v/>
      </c>
      <c r="D160" s="6" t="str">
        <f>IF(A160="","",ROUND(E159*$C$7/12,2))</f>
        <v/>
      </c>
      <c r="E160" s="6" t="str">
        <f>IF(A160="","",ROUND(E159+D160+C160,2))</f>
        <v/>
      </c>
      <c r="F160" s="10" t="str">
        <f>IF(A160="","",IF($C$4=0,0,MIN(1,E160/$C$4)))</f>
        <v/>
      </c>
      <c r="G160" s="4"/>
      <c r="H160" s="6" t="str">
        <f>IF(OR(A160="",G160="",H159=""),"",ROUND(H159+ROUND(H159*$C$7/12,2)+G160,2))</f>
        <v/>
      </c>
      <c r="I160" s="6" t="str">
        <f>IF(H160="","",ROUND(H160-E160,2))</f>
        <v/>
      </c>
      <c r="J160" s="3" t="str">
        <f>IF(H160="","",A160)</f>
        <v/>
      </c>
    </row>
    <row r="161" spans="1:10" x14ac:dyDescent="0.25">
      <c r="A161" s="11" t="str">
        <f>IF(A160="","",IF(A160&gt;=$C$6,"",A160+1))</f>
        <v/>
      </c>
      <c r="B161" s="13" t="str">
        <f>IF(A161="","",EDATE($C$8,A161))</f>
        <v/>
      </c>
      <c r="C161" s="6" t="str">
        <f>IF(A161="","",$H$4)</f>
        <v/>
      </c>
      <c r="D161" s="6" t="str">
        <f>IF(A161="","",ROUND(E160*$C$7/12,2))</f>
        <v/>
      </c>
      <c r="E161" s="6" t="str">
        <f>IF(A161="","",ROUND(E160+D161+C161,2))</f>
        <v/>
      </c>
      <c r="F161" s="10" t="str">
        <f>IF(A161="","",IF($C$4=0,0,MIN(1,E161/$C$4)))</f>
        <v/>
      </c>
      <c r="G161" s="4"/>
      <c r="H161" s="6" t="str">
        <f>IF(OR(A161="",G161="",H160=""),"",ROUND(H160+ROUND(H160*$C$7/12,2)+G161,2))</f>
        <v/>
      </c>
      <c r="I161" s="6" t="str">
        <f>IF(H161="","",ROUND(H161-E161,2))</f>
        <v/>
      </c>
      <c r="J161" s="3" t="str">
        <f>IF(H161="","",A161)</f>
        <v/>
      </c>
    </row>
    <row r="162" spans="1:10" x14ac:dyDescent="0.25">
      <c r="A162" s="11" t="str">
        <f>IF(A161="","",IF(A161&gt;=$C$6,"",A161+1))</f>
        <v/>
      </c>
      <c r="B162" s="13" t="str">
        <f>IF(A162="","",EDATE($C$8,A162))</f>
        <v/>
      </c>
      <c r="C162" s="6" t="str">
        <f>IF(A162="","",$H$4)</f>
        <v/>
      </c>
      <c r="D162" s="6" t="str">
        <f>IF(A162="","",ROUND(E161*$C$7/12,2))</f>
        <v/>
      </c>
      <c r="E162" s="6" t="str">
        <f>IF(A162="","",ROUND(E161+D162+C162,2))</f>
        <v/>
      </c>
      <c r="F162" s="10" t="str">
        <f>IF(A162="","",IF($C$4=0,0,MIN(1,E162/$C$4)))</f>
        <v/>
      </c>
      <c r="G162" s="4"/>
      <c r="H162" s="6" t="str">
        <f>IF(OR(A162="",G162="",H161=""),"",ROUND(H161+ROUND(H161*$C$7/12,2)+G162,2))</f>
        <v/>
      </c>
      <c r="I162" s="6" t="str">
        <f>IF(H162="","",ROUND(H162-E162,2))</f>
        <v/>
      </c>
      <c r="J162" s="3" t="str">
        <f>IF(H162="","",A162)</f>
        <v/>
      </c>
    </row>
    <row r="163" spans="1:10" x14ac:dyDescent="0.25">
      <c r="A163" s="11" t="str">
        <f>IF(A162="","",IF(A162&gt;=$C$6,"",A162+1))</f>
        <v/>
      </c>
      <c r="B163" s="13" t="str">
        <f>IF(A163="","",EDATE($C$8,A163))</f>
        <v/>
      </c>
      <c r="C163" s="6" t="str">
        <f>IF(A163="","",$H$4)</f>
        <v/>
      </c>
      <c r="D163" s="6" t="str">
        <f>IF(A163="","",ROUND(E162*$C$7/12,2))</f>
        <v/>
      </c>
      <c r="E163" s="6" t="str">
        <f>IF(A163="","",ROUND(E162+D163+C163,2))</f>
        <v/>
      </c>
      <c r="F163" s="10" t="str">
        <f>IF(A163="","",IF($C$4=0,0,MIN(1,E163/$C$4)))</f>
        <v/>
      </c>
      <c r="G163" s="4"/>
      <c r="H163" s="6" t="str">
        <f>IF(OR(A163="",G163="",H162=""),"",ROUND(H162+ROUND(H162*$C$7/12,2)+G163,2))</f>
        <v/>
      </c>
      <c r="I163" s="6" t="str">
        <f>IF(H163="","",ROUND(H163-E163,2))</f>
        <v/>
      </c>
      <c r="J163" s="3" t="str">
        <f>IF(H163="","",A163)</f>
        <v/>
      </c>
    </row>
    <row r="164" spans="1:10" x14ac:dyDescent="0.25">
      <c r="A164" s="11" t="str">
        <f>IF(A163="","",IF(A163&gt;=$C$6,"",A163+1))</f>
        <v/>
      </c>
      <c r="B164" s="13" t="str">
        <f>IF(A164="","",EDATE($C$8,A164))</f>
        <v/>
      </c>
      <c r="C164" s="6" t="str">
        <f>IF(A164="","",$H$4)</f>
        <v/>
      </c>
      <c r="D164" s="6" t="str">
        <f>IF(A164="","",ROUND(E163*$C$7/12,2))</f>
        <v/>
      </c>
      <c r="E164" s="6" t="str">
        <f>IF(A164="","",ROUND(E163+D164+C164,2))</f>
        <v/>
      </c>
      <c r="F164" s="10" t="str">
        <f>IF(A164="","",IF($C$4=0,0,MIN(1,E164/$C$4)))</f>
        <v/>
      </c>
      <c r="G164" s="4"/>
      <c r="H164" s="6" t="str">
        <f>IF(OR(A164="",G164="",H163=""),"",ROUND(H163+ROUND(H163*$C$7/12,2)+G164,2))</f>
        <v/>
      </c>
      <c r="I164" s="6" t="str">
        <f>IF(H164="","",ROUND(H164-E164,2))</f>
        <v/>
      </c>
      <c r="J164" s="3" t="str">
        <f>IF(H164="","",A164)</f>
        <v/>
      </c>
    </row>
    <row r="165" spans="1:10" x14ac:dyDescent="0.25">
      <c r="A165" s="11" t="str">
        <f>IF(A164="","",IF(A164&gt;=$C$6,"",A164+1))</f>
        <v/>
      </c>
      <c r="B165" s="13" t="str">
        <f>IF(A165="","",EDATE($C$8,A165))</f>
        <v/>
      </c>
      <c r="C165" s="6" t="str">
        <f>IF(A165="","",$H$4)</f>
        <v/>
      </c>
      <c r="D165" s="6" t="str">
        <f>IF(A165="","",ROUND(E164*$C$7/12,2))</f>
        <v/>
      </c>
      <c r="E165" s="6" t="str">
        <f>IF(A165="","",ROUND(E164+D165+C165,2))</f>
        <v/>
      </c>
      <c r="F165" s="10" t="str">
        <f>IF(A165="","",IF($C$4=0,0,MIN(1,E165/$C$4)))</f>
        <v/>
      </c>
      <c r="G165" s="4"/>
      <c r="H165" s="6" t="str">
        <f>IF(OR(A165="",G165="",H164=""),"",ROUND(H164+ROUND(H164*$C$7/12,2)+G165,2))</f>
        <v/>
      </c>
      <c r="I165" s="6" t="str">
        <f>IF(H165="","",ROUND(H165-E165,2))</f>
        <v/>
      </c>
      <c r="J165" s="3" t="str">
        <f>IF(H165="","",A165)</f>
        <v/>
      </c>
    </row>
    <row r="166" spans="1:10" x14ac:dyDescent="0.25">
      <c r="A166" s="11" t="str">
        <f>IF(A165="","",IF(A165&gt;=$C$6,"",A165+1))</f>
        <v/>
      </c>
      <c r="B166" s="13" t="str">
        <f>IF(A166="","",EDATE($C$8,A166))</f>
        <v/>
      </c>
      <c r="C166" s="6" t="str">
        <f>IF(A166="","",$H$4)</f>
        <v/>
      </c>
      <c r="D166" s="6" t="str">
        <f>IF(A166="","",ROUND(E165*$C$7/12,2))</f>
        <v/>
      </c>
      <c r="E166" s="6" t="str">
        <f>IF(A166="","",ROUND(E165+D166+C166,2))</f>
        <v/>
      </c>
      <c r="F166" s="10" t="str">
        <f>IF(A166="","",IF($C$4=0,0,MIN(1,E166/$C$4)))</f>
        <v/>
      </c>
      <c r="G166" s="4"/>
      <c r="H166" s="6" t="str">
        <f>IF(OR(A166="",G166="",H165=""),"",ROUND(H165+ROUND(H165*$C$7/12,2)+G166,2))</f>
        <v/>
      </c>
      <c r="I166" s="6" t="str">
        <f>IF(H166="","",ROUND(H166-E166,2))</f>
        <v/>
      </c>
      <c r="J166" s="3" t="str">
        <f>IF(H166="","",A166)</f>
        <v/>
      </c>
    </row>
    <row r="167" spans="1:10" x14ac:dyDescent="0.25">
      <c r="A167" s="11" t="str">
        <f>IF(A166="","",IF(A166&gt;=$C$6,"",A166+1))</f>
        <v/>
      </c>
      <c r="B167" s="13" t="str">
        <f>IF(A167="","",EDATE($C$8,A167))</f>
        <v/>
      </c>
      <c r="C167" s="6" t="str">
        <f>IF(A167="","",$H$4)</f>
        <v/>
      </c>
      <c r="D167" s="6" t="str">
        <f>IF(A167="","",ROUND(E166*$C$7/12,2))</f>
        <v/>
      </c>
      <c r="E167" s="6" t="str">
        <f>IF(A167="","",ROUND(E166+D167+C167,2))</f>
        <v/>
      </c>
      <c r="F167" s="10" t="str">
        <f>IF(A167="","",IF($C$4=0,0,MIN(1,E167/$C$4)))</f>
        <v/>
      </c>
      <c r="G167" s="4"/>
      <c r="H167" s="6" t="str">
        <f>IF(OR(A167="",G167="",H166=""),"",ROUND(H166+ROUND(H166*$C$7/12,2)+G167,2))</f>
        <v/>
      </c>
      <c r="I167" s="6" t="str">
        <f>IF(H167="","",ROUND(H167-E167,2))</f>
        <v/>
      </c>
      <c r="J167" s="3" t="str">
        <f>IF(H167="","",A167)</f>
        <v/>
      </c>
    </row>
    <row r="168" spans="1:10" x14ac:dyDescent="0.25">
      <c r="A168" s="11" t="str">
        <f>IF(A167="","",IF(A167&gt;=$C$6,"",A167+1))</f>
        <v/>
      </c>
      <c r="B168" s="13" t="str">
        <f>IF(A168="","",EDATE($C$8,A168))</f>
        <v/>
      </c>
      <c r="C168" s="6" t="str">
        <f>IF(A168="","",$H$4)</f>
        <v/>
      </c>
      <c r="D168" s="6" t="str">
        <f>IF(A168="","",ROUND(E167*$C$7/12,2))</f>
        <v/>
      </c>
      <c r="E168" s="6" t="str">
        <f>IF(A168="","",ROUND(E167+D168+C168,2))</f>
        <v/>
      </c>
      <c r="F168" s="10" t="str">
        <f>IF(A168="","",IF($C$4=0,0,MIN(1,E168/$C$4)))</f>
        <v/>
      </c>
      <c r="G168" s="4"/>
      <c r="H168" s="6" t="str">
        <f>IF(OR(A168="",G168="",H167=""),"",ROUND(H167+ROUND(H167*$C$7/12,2)+G168,2))</f>
        <v/>
      </c>
      <c r="I168" s="6" t="str">
        <f>IF(H168="","",ROUND(H168-E168,2))</f>
        <v/>
      </c>
      <c r="J168" s="3" t="str">
        <f>IF(H168="","",A168)</f>
        <v/>
      </c>
    </row>
    <row r="169" spans="1:10" x14ac:dyDescent="0.25">
      <c r="A169" s="11" t="str">
        <f>IF(A168="","",IF(A168&gt;=$C$6,"",A168+1))</f>
        <v/>
      </c>
      <c r="B169" s="13" t="str">
        <f>IF(A169="","",EDATE($C$8,A169))</f>
        <v/>
      </c>
      <c r="C169" s="6" t="str">
        <f>IF(A169="","",$H$4)</f>
        <v/>
      </c>
      <c r="D169" s="6" t="str">
        <f>IF(A169="","",ROUND(E168*$C$7/12,2))</f>
        <v/>
      </c>
      <c r="E169" s="6" t="str">
        <f>IF(A169="","",ROUND(E168+D169+C169,2))</f>
        <v/>
      </c>
      <c r="F169" s="10" t="str">
        <f>IF(A169="","",IF($C$4=0,0,MIN(1,E169/$C$4)))</f>
        <v/>
      </c>
      <c r="G169" s="4"/>
      <c r="H169" s="6" t="str">
        <f>IF(OR(A169="",G169="",H168=""),"",ROUND(H168+ROUND(H168*$C$7/12,2)+G169,2))</f>
        <v/>
      </c>
      <c r="I169" s="6" t="str">
        <f>IF(H169="","",ROUND(H169-E169,2))</f>
        <v/>
      </c>
      <c r="J169" s="3" t="str">
        <f>IF(H169="","",A169)</f>
        <v/>
      </c>
    </row>
    <row r="170" spans="1:10" x14ac:dyDescent="0.25">
      <c r="A170" s="11" t="str">
        <f>IF(A169="","",IF(A169&gt;=$C$6,"",A169+1))</f>
        <v/>
      </c>
      <c r="B170" s="13" t="str">
        <f>IF(A170="","",EDATE($C$8,A170))</f>
        <v/>
      </c>
      <c r="C170" s="6" t="str">
        <f>IF(A170="","",$H$4)</f>
        <v/>
      </c>
      <c r="D170" s="6" t="str">
        <f>IF(A170="","",ROUND(E169*$C$7/12,2))</f>
        <v/>
      </c>
      <c r="E170" s="6" t="str">
        <f>IF(A170="","",ROUND(E169+D170+C170,2))</f>
        <v/>
      </c>
      <c r="F170" s="10" t="str">
        <f>IF(A170="","",IF($C$4=0,0,MIN(1,E170/$C$4)))</f>
        <v/>
      </c>
      <c r="G170" s="4"/>
      <c r="H170" s="6" t="str">
        <f>IF(OR(A170="",G170="",H169=""),"",ROUND(H169+ROUND(H169*$C$7/12,2)+G170,2))</f>
        <v/>
      </c>
      <c r="I170" s="6" t="str">
        <f>IF(H170="","",ROUND(H170-E170,2))</f>
        <v/>
      </c>
      <c r="J170" s="3" t="str">
        <f>IF(H170="","",A170)</f>
        <v/>
      </c>
    </row>
    <row r="171" spans="1:10" x14ac:dyDescent="0.25">
      <c r="A171" s="11" t="str">
        <f>IF(A170="","",IF(A170&gt;=$C$6,"",A170+1))</f>
        <v/>
      </c>
      <c r="B171" s="13" t="str">
        <f>IF(A171="","",EDATE($C$8,A171))</f>
        <v/>
      </c>
      <c r="C171" s="6" t="str">
        <f>IF(A171="","",$H$4)</f>
        <v/>
      </c>
      <c r="D171" s="6" t="str">
        <f>IF(A171="","",ROUND(E170*$C$7/12,2))</f>
        <v/>
      </c>
      <c r="E171" s="6" t="str">
        <f>IF(A171="","",ROUND(E170+D171+C171,2))</f>
        <v/>
      </c>
      <c r="F171" s="10" t="str">
        <f>IF(A171="","",IF($C$4=0,0,MIN(1,E171/$C$4)))</f>
        <v/>
      </c>
      <c r="G171" s="4"/>
      <c r="H171" s="6" t="str">
        <f>IF(OR(A171="",G171="",H170=""),"",ROUND(H170+ROUND(H170*$C$7/12,2)+G171,2))</f>
        <v/>
      </c>
      <c r="I171" s="6" t="str">
        <f>IF(H171="","",ROUND(H171-E171,2))</f>
        <v/>
      </c>
      <c r="J171" s="3" t="str">
        <f>IF(H171="","",A171)</f>
        <v/>
      </c>
    </row>
    <row r="172" spans="1:10" x14ac:dyDescent="0.25">
      <c r="A172" s="11" t="str">
        <f>IF(A171="","",IF(A171&gt;=$C$6,"",A171+1))</f>
        <v/>
      </c>
      <c r="B172" s="13" t="str">
        <f>IF(A172="","",EDATE($C$8,A172))</f>
        <v/>
      </c>
      <c r="C172" s="6" t="str">
        <f>IF(A172="","",$H$4)</f>
        <v/>
      </c>
      <c r="D172" s="6" t="str">
        <f>IF(A172="","",ROUND(E171*$C$7/12,2))</f>
        <v/>
      </c>
      <c r="E172" s="6" t="str">
        <f>IF(A172="","",ROUND(E171+D172+C172,2))</f>
        <v/>
      </c>
      <c r="F172" s="10" t="str">
        <f>IF(A172="","",IF($C$4=0,0,MIN(1,E172/$C$4)))</f>
        <v/>
      </c>
      <c r="G172" s="4"/>
      <c r="H172" s="6" t="str">
        <f>IF(OR(A172="",G172="",H171=""),"",ROUND(H171+ROUND(H171*$C$7/12,2)+G172,2))</f>
        <v/>
      </c>
      <c r="I172" s="6" t="str">
        <f>IF(H172="","",ROUND(H172-E172,2))</f>
        <v/>
      </c>
      <c r="J172" s="3" t="str">
        <f>IF(H172="","",A172)</f>
        <v/>
      </c>
    </row>
    <row r="173" spans="1:10" x14ac:dyDescent="0.25">
      <c r="A173" s="11" t="str">
        <f>IF(A172="","",IF(A172&gt;=$C$6,"",A172+1))</f>
        <v/>
      </c>
      <c r="B173" s="13" t="str">
        <f>IF(A173="","",EDATE($C$8,A173))</f>
        <v/>
      </c>
      <c r="C173" s="6" t="str">
        <f>IF(A173="","",$H$4)</f>
        <v/>
      </c>
      <c r="D173" s="6" t="str">
        <f>IF(A173="","",ROUND(E172*$C$7/12,2))</f>
        <v/>
      </c>
      <c r="E173" s="6" t="str">
        <f>IF(A173="","",ROUND(E172+D173+C173,2))</f>
        <v/>
      </c>
      <c r="F173" s="10" t="str">
        <f>IF(A173="","",IF($C$4=0,0,MIN(1,E173/$C$4)))</f>
        <v/>
      </c>
      <c r="G173" s="4"/>
      <c r="H173" s="6" t="str">
        <f>IF(OR(A173="",G173="",H172=""),"",ROUND(H172+ROUND(H172*$C$7/12,2)+G173,2))</f>
        <v/>
      </c>
      <c r="I173" s="6" t="str">
        <f>IF(H173="","",ROUND(H173-E173,2))</f>
        <v/>
      </c>
      <c r="J173" s="3" t="str">
        <f>IF(H173="","",A173)</f>
        <v/>
      </c>
    </row>
    <row r="174" spans="1:10" x14ac:dyDescent="0.25">
      <c r="A174" s="11" t="str">
        <f>IF(A173="","",IF(A173&gt;=$C$6,"",A173+1))</f>
        <v/>
      </c>
      <c r="B174" s="13" t="str">
        <f>IF(A174="","",EDATE($C$8,A174))</f>
        <v/>
      </c>
      <c r="C174" s="6" t="str">
        <f>IF(A174="","",$H$4)</f>
        <v/>
      </c>
      <c r="D174" s="6" t="str">
        <f>IF(A174="","",ROUND(E173*$C$7/12,2))</f>
        <v/>
      </c>
      <c r="E174" s="6" t="str">
        <f>IF(A174="","",ROUND(E173+D174+C174,2))</f>
        <v/>
      </c>
      <c r="F174" s="10" t="str">
        <f>IF(A174="","",IF($C$4=0,0,MIN(1,E174/$C$4)))</f>
        <v/>
      </c>
      <c r="G174" s="4"/>
      <c r="H174" s="6" t="str">
        <f>IF(OR(A174="",G174="",H173=""),"",ROUND(H173+ROUND(H173*$C$7/12,2)+G174,2))</f>
        <v/>
      </c>
      <c r="I174" s="6" t="str">
        <f>IF(H174="","",ROUND(H174-E174,2))</f>
        <v/>
      </c>
      <c r="J174" s="3" t="str">
        <f>IF(H174="","",A174)</f>
        <v/>
      </c>
    </row>
    <row r="175" spans="1:10" x14ac:dyDescent="0.25">
      <c r="A175" s="11" t="str">
        <f>IF(A174="","",IF(A174&gt;=$C$6,"",A174+1))</f>
        <v/>
      </c>
      <c r="B175" s="13" t="str">
        <f>IF(A175="","",EDATE($C$8,A175))</f>
        <v/>
      </c>
      <c r="C175" s="6" t="str">
        <f>IF(A175="","",$H$4)</f>
        <v/>
      </c>
      <c r="D175" s="6" t="str">
        <f>IF(A175="","",ROUND(E174*$C$7/12,2))</f>
        <v/>
      </c>
      <c r="E175" s="6" t="str">
        <f>IF(A175="","",ROUND(E174+D175+C175,2))</f>
        <v/>
      </c>
      <c r="F175" s="10" t="str">
        <f>IF(A175="","",IF($C$4=0,0,MIN(1,E175/$C$4)))</f>
        <v/>
      </c>
      <c r="G175" s="4"/>
      <c r="H175" s="6" t="str">
        <f>IF(OR(A175="",G175="",H174=""),"",ROUND(H174+ROUND(H174*$C$7/12,2)+G175,2))</f>
        <v/>
      </c>
      <c r="I175" s="6" t="str">
        <f>IF(H175="","",ROUND(H175-E175,2))</f>
        <v/>
      </c>
      <c r="J175" s="3" t="str">
        <f>IF(H175="","",A175)</f>
        <v/>
      </c>
    </row>
    <row r="176" spans="1:10" x14ac:dyDescent="0.25">
      <c r="A176" s="11" t="str">
        <f>IF(A175="","",IF(A175&gt;=$C$6,"",A175+1))</f>
        <v/>
      </c>
      <c r="B176" s="13" t="str">
        <f>IF(A176="","",EDATE($C$8,A176))</f>
        <v/>
      </c>
      <c r="C176" s="6" t="str">
        <f>IF(A176="","",$H$4)</f>
        <v/>
      </c>
      <c r="D176" s="6" t="str">
        <f>IF(A176="","",ROUND(E175*$C$7/12,2))</f>
        <v/>
      </c>
      <c r="E176" s="6" t="str">
        <f>IF(A176="","",ROUND(E175+D176+C176,2))</f>
        <v/>
      </c>
      <c r="F176" s="10" t="str">
        <f>IF(A176="","",IF($C$4=0,0,MIN(1,E176/$C$4)))</f>
        <v/>
      </c>
      <c r="G176" s="4"/>
      <c r="H176" s="6" t="str">
        <f>IF(OR(A176="",G176="",H175=""),"",ROUND(H175+ROUND(H175*$C$7/12,2)+G176,2))</f>
        <v/>
      </c>
      <c r="I176" s="6" t="str">
        <f>IF(H176="","",ROUND(H176-E176,2))</f>
        <v/>
      </c>
      <c r="J176" s="3" t="str">
        <f>IF(H176="","",A176)</f>
        <v/>
      </c>
    </row>
    <row r="177" spans="1:10" x14ac:dyDescent="0.25">
      <c r="A177" s="11" t="str">
        <f>IF(A176="","",IF(A176&gt;=$C$6,"",A176+1))</f>
        <v/>
      </c>
      <c r="B177" s="13" t="str">
        <f>IF(A177="","",EDATE($C$8,A177))</f>
        <v/>
      </c>
      <c r="C177" s="6" t="str">
        <f>IF(A177="","",$H$4)</f>
        <v/>
      </c>
      <c r="D177" s="6" t="str">
        <f>IF(A177="","",ROUND(E176*$C$7/12,2))</f>
        <v/>
      </c>
      <c r="E177" s="6" t="str">
        <f>IF(A177="","",ROUND(E176+D177+C177,2))</f>
        <v/>
      </c>
      <c r="F177" s="10" t="str">
        <f>IF(A177="","",IF($C$4=0,0,MIN(1,E177/$C$4)))</f>
        <v/>
      </c>
      <c r="G177" s="4"/>
      <c r="H177" s="6" t="str">
        <f>IF(OR(A177="",G177="",H176=""),"",ROUND(H176+ROUND(H176*$C$7/12,2)+G177,2))</f>
        <v/>
      </c>
      <c r="I177" s="6" t="str">
        <f>IF(H177="","",ROUND(H177-E177,2))</f>
        <v/>
      </c>
      <c r="J177" s="3" t="str">
        <f>IF(H177="","",A177)</f>
        <v/>
      </c>
    </row>
    <row r="178" spans="1:10" x14ac:dyDescent="0.25">
      <c r="A178" s="11" t="str">
        <f>IF(A177="","",IF(A177&gt;=$C$6,"",A177+1))</f>
        <v/>
      </c>
      <c r="B178" s="13" t="str">
        <f>IF(A178="","",EDATE($C$8,A178))</f>
        <v/>
      </c>
      <c r="C178" s="6" t="str">
        <f>IF(A178="","",$H$4)</f>
        <v/>
      </c>
      <c r="D178" s="6" t="str">
        <f>IF(A178="","",ROUND(E177*$C$7/12,2))</f>
        <v/>
      </c>
      <c r="E178" s="6" t="str">
        <f>IF(A178="","",ROUND(E177+D178+C178,2))</f>
        <v/>
      </c>
      <c r="F178" s="10" t="str">
        <f>IF(A178="","",IF($C$4=0,0,MIN(1,E178/$C$4)))</f>
        <v/>
      </c>
      <c r="G178" s="4"/>
      <c r="H178" s="6" t="str">
        <f>IF(OR(A178="",G178="",H177=""),"",ROUND(H177+ROUND(H177*$C$7/12,2)+G178,2))</f>
        <v/>
      </c>
      <c r="I178" s="6" t="str">
        <f>IF(H178="","",ROUND(H178-E178,2))</f>
        <v/>
      </c>
      <c r="J178" s="3" t="str">
        <f>IF(H178="","",A178)</f>
        <v/>
      </c>
    </row>
    <row r="179" spans="1:10" x14ac:dyDescent="0.25">
      <c r="A179" s="11" t="str">
        <f>IF(A178="","",IF(A178&gt;=$C$6,"",A178+1))</f>
        <v/>
      </c>
      <c r="B179" s="13" t="str">
        <f>IF(A179="","",EDATE($C$8,A179))</f>
        <v/>
      </c>
      <c r="C179" s="6" t="str">
        <f>IF(A179="","",$H$4)</f>
        <v/>
      </c>
      <c r="D179" s="6" t="str">
        <f>IF(A179="","",ROUND(E178*$C$7/12,2))</f>
        <v/>
      </c>
      <c r="E179" s="6" t="str">
        <f>IF(A179="","",ROUND(E178+D179+C179,2))</f>
        <v/>
      </c>
      <c r="F179" s="10" t="str">
        <f>IF(A179="","",IF($C$4=0,0,MIN(1,E179/$C$4)))</f>
        <v/>
      </c>
      <c r="G179" s="4"/>
      <c r="H179" s="6" t="str">
        <f>IF(OR(A179="",G179="",H178=""),"",ROUND(H178+ROUND(H178*$C$7/12,2)+G179,2))</f>
        <v/>
      </c>
      <c r="I179" s="6" t="str">
        <f>IF(H179="","",ROUND(H179-E179,2))</f>
        <v/>
      </c>
      <c r="J179" s="3" t="str">
        <f>IF(H179="","",A179)</f>
        <v/>
      </c>
    </row>
    <row r="180" spans="1:10" x14ac:dyDescent="0.25">
      <c r="A180" s="11" t="str">
        <f>IF(A179="","",IF(A179&gt;=$C$6,"",A179+1))</f>
        <v/>
      </c>
      <c r="B180" s="13" t="str">
        <f>IF(A180="","",EDATE($C$8,A180))</f>
        <v/>
      </c>
      <c r="C180" s="6" t="str">
        <f>IF(A180="","",$H$4)</f>
        <v/>
      </c>
      <c r="D180" s="6" t="str">
        <f>IF(A180="","",ROUND(E179*$C$7/12,2))</f>
        <v/>
      </c>
      <c r="E180" s="6" t="str">
        <f>IF(A180="","",ROUND(E179+D180+C180,2))</f>
        <v/>
      </c>
      <c r="F180" s="10" t="str">
        <f>IF(A180="","",IF($C$4=0,0,MIN(1,E180/$C$4)))</f>
        <v/>
      </c>
      <c r="G180" s="4"/>
      <c r="H180" s="6" t="str">
        <f>IF(OR(A180="",G180="",H179=""),"",ROUND(H179+ROUND(H179*$C$7/12,2)+G180,2))</f>
        <v/>
      </c>
      <c r="I180" s="6" t="str">
        <f>IF(H180="","",ROUND(H180-E180,2))</f>
        <v/>
      </c>
      <c r="J180" s="3" t="str">
        <f>IF(H180="","",A180)</f>
        <v/>
      </c>
    </row>
    <row r="181" spans="1:10" x14ac:dyDescent="0.25">
      <c r="A181" s="11" t="str">
        <f>IF(A180="","",IF(A180&gt;=$C$6,"",A180+1))</f>
        <v/>
      </c>
      <c r="B181" s="13" t="str">
        <f>IF(A181="","",EDATE($C$8,A181))</f>
        <v/>
      </c>
      <c r="C181" s="6" t="str">
        <f>IF(A181="","",$H$4)</f>
        <v/>
      </c>
      <c r="D181" s="6" t="str">
        <f>IF(A181="","",ROUND(E180*$C$7/12,2))</f>
        <v/>
      </c>
      <c r="E181" s="6" t="str">
        <f>IF(A181="","",ROUND(E180+D181+C181,2))</f>
        <v/>
      </c>
      <c r="F181" s="10" t="str">
        <f>IF(A181="","",IF($C$4=0,0,MIN(1,E181/$C$4)))</f>
        <v/>
      </c>
      <c r="G181" s="4"/>
      <c r="H181" s="6" t="str">
        <f>IF(OR(A181="",G181="",H180=""),"",ROUND(H180+ROUND(H180*$C$7/12,2)+G181,2))</f>
        <v/>
      </c>
      <c r="I181" s="6" t="str">
        <f>IF(H181="","",ROUND(H181-E181,2))</f>
        <v/>
      </c>
      <c r="J181" s="3" t="str">
        <f>IF(H181="","",A181)</f>
        <v/>
      </c>
    </row>
    <row r="182" spans="1:10" x14ac:dyDescent="0.25">
      <c r="A182" s="11" t="str">
        <f>IF(A181="","",IF(A181&gt;=$C$6,"",A181+1))</f>
        <v/>
      </c>
      <c r="B182" s="13" t="str">
        <f>IF(A182="","",EDATE($C$8,A182))</f>
        <v/>
      </c>
      <c r="C182" s="6" t="str">
        <f>IF(A182="","",$H$4)</f>
        <v/>
      </c>
      <c r="D182" s="6" t="str">
        <f>IF(A182="","",ROUND(E181*$C$7/12,2))</f>
        <v/>
      </c>
      <c r="E182" s="6" t="str">
        <f>IF(A182="","",ROUND(E181+D182+C182,2))</f>
        <v/>
      </c>
      <c r="F182" s="10" t="str">
        <f>IF(A182="","",IF($C$4=0,0,MIN(1,E182/$C$4)))</f>
        <v/>
      </c>
      <c r="G182" s="4"/>
      <c r="H182" s="6" t="str">
        <f>IF(OR(A182="",G182="",H181=""),"",ROUND(H181+ROUND(H181*$C$7/12,2)+G182,2))</f>
        <v/>
      </c>
      <c r="I182" s="6" t="str">
        <f>IF(H182="","",ROUND(H182-E182,2))</f>
        <v/>
      </c>
      <c r="J182" s="3" t="str">
        <f>IF(H182="","",A182)</f>
        <v/>
      </c>
    </row>
    <row r="183" spans="1:10" x14ac:dyDescent="0.25">
      <c r="A183" s="11" t="str">
        <f>IF(A182="","",IF(A182&gt;=$C$6,"",A182+1))</f>
        <v/>
      </c>
      <c r="B183" s="13" t="str">
        <f>IF(A183="","",EDATE($C$8,A183))</f>
        <v/>
      </c>
      <c r="C183" s="6" t="str">
        <f>IF(A183="","",$H$4)</f>
        <v/>
      </c>
      <c r="D183" s="6" t="str">
        <f>IF(A183="","",ROUND(E182*$C$7/12,2))</f>
        <v/>
      </c>
      <c r="E183" s="6" t="str">
        <f>IF(A183="","",ROUND(E182+D183+C183,2))</f>
        <v/>
      </c>
      <c r="F183" s="10" t="str">
        <f>IF(A183="","",IF($C$4=0,0,MIN(1,E183/$C$4)))</f>
        <v/>
      </c>
      <c r="G183" s="4"/>
      <c r="H183" s="6" t="str">
        <f>IF(OR(A183="",G183="",H182=""),"",ROUND(H182+ROUND(H182*$C$7/12,2)+G183,2))</f>
        <v/>
      </c>
      <c r="I183" s="6" t="str">
        <f>IF(H183="","",ROUND(H183-E183,2))</f>
        <v/>
      </c>
      <c r="J183" s="3" t="str">
        <f>IF(H183="","",A183)</f>
        <v/>
      </c>
    </row>
    <row r="184" spans="1:10" x14ac:dyDescent="0.25">
      <c r="A184" s="11" t="str">
        <f>IF(A183="","",IF(A183&gt;=$C$6,"",A183+1))</f>
        <v/>
      </c>
      <c r="B184" s="13" t="str">
        <f>IF(A184="","",EDATE($C$8,A184))</f>
        <v/>
      </c>
      <c r="C184" s="6" t="str">
        <f>IF(A184="","",$H$4)</f>
        <v/>
      </c>
      <c r="D184" s="6" t="str">
        <f>IF(A184="","",ROUND(E183*$C$7/12,2))</f>
        <v/>
      </c>
      <c r="E184" s="6" t="str">
        <f>IF(A184="","",ROUND(E183+D184+C184,2))</f>
        <v/>
      </c>
      <c r="F184" s="10" t="str">
        <f>IF(A184="","",IF($C$4=0,0,MIN(1,E184/$C$4)))</f>
        <v/>
      </c>
      <c r="G184" s="4"/>
      <c r="H184" s="6" t="str">
        <f>IF(OR(A184="",G184="",H183=""),"",ROUND(H183+ROUND(H183*$C$7/12,2)+G184,2))</f>
        <v/>
      </c>
      <c r="I184" s="6" t="str">
        <f>IF(H184="","",ROUND(H184-E184,2))</f>
        <v/>
      </c>
      <c r="J184" s="3" t="str">
        <f>IF(H184="","",A184)</f>
        <v/>
      </c>
    </row>
    <row r="185" spans="1:10" x14ac:dyDescent="0.25">
      <c r="A185" s="11" t="str">
        <f>IF(A184="","",IF(A184&gt;=$C$6,"",A184+1))</f>
        <v/>
      </c>
      <c r="B185" s="13" t="str">
        <f>IF(A185="","",EDATE($C$8,A185))</f>
        <v/>
      </c>
      <c r="C185" s="6" t="str">
        <f>IF(A185="","",$H$4)</f>
        <v/>
      </c>
      <c r="D185" s="6" t="str">
        <f>IF(A185="","",ROUND(E184*$C$7/12,2))</f>
        <v/>
      </c>
      <c r="E185" s="6" t="str">
        <f>IF(A185="","",ROUND(E184+D185+C185,2))</f>
        <v/>
      </c>
      <c r="F185" s="10" t="str">
        <f>IF(A185="","",IF($C$4=0,0,MIN(1,E185/$C$4)))</f>
        <v/>
      </c>
      <c r="G185" s="4"/>
      <c r="H185" s="6" t="str">
        <f>IF(OR(A185="",G185="",H184=""),"",ROUND(H184+ROUND(H184*$C$7/12,2)+G185,2))</f>
        <v/>
      </c>
      <c r="I185" s="6" t="str">
        <f>IF(H185="","",ROUND(H185-E185,2))</f>
        <v/>
      </c>
      <c r="J185" s="3" t="str">
        <f>IF(H185="","",A185)</f>
        <v/>
      </c>
    </row>
    <row r="186" spans="1:10" x14ac:dyDescent="0.25">
      <c r="A186" s="11" t="str">
        <f>IF(A185="","",IF(A185&gt;=$C$6,"",A185+1))</f>
        <v/>
      </c>
      <c r="B186" s="13" t="str">
        <f>IF(A186="","",EDATE($C$8,A186))</f>
        <v/>
      </c>
      <c r="C186" s="6" t="str">
        <f>IF(A186="","",$H$4)</f>
        <v/>
      </c>
      <c r="D186" s="6" t="str">
        <f>IF(A186="","",ROUND(E185*$C$7/12,2))</f>
        <v/>
      </c>
      <c r="E186" s="6" t="str">
        <f>IF(A186="","",ROUND(E185+D186+C186,2))</f>
        <v/>
      </c>
      <c r="F186" s="10" t="str">
        <f>IF(A186="","",IF($C$4=0,0,MIN(1,E186/$C$4)))</f>
        <v/>
      </c>
      <c r="G186" s="4"/>
      <c r="H186" s="6" t="str">
        <f>IF(OR(A186="",G186="",H185=""),"",ROUND(H185+ROUND(H185*$C$7/12,2)+G186,2))</f>
        <v/>
      </c>
      <c r="I186" s="6" t="str">
        <f>IF(H186="","",ROUND(H186-E186,2))</f>
        <v/>
      </c>
      <c r="J186" s="3" t="str">
        <f>IF(H186="","",A186)</f>
        <v/>
      </c>
    </row>
    <row r="187" spans="1:10" x14ac:dyDescent="0.25">
      <c r="A187" s="11" t="str">
        <f>IF(A186="","",IF(A186&gt;=$C$6,"",A186+1))</f>
        <v/>
      </c>
      <c r="B187" s="13" t="str">
        <f>IF(A187="","",EDATE($C$8,A187))</f>
        <v/>
      </c>
      <c r="C187" s="6" t="str">
        <f>IF(A187="","",$H$4)</f>
        <v/>
      </c>
      <c r="D187" s="6" t="str">
        <f>IF(A187="","",ROUND(E186*$C$7/12,2))</f>
        <v/>
      </c>
      <c r="E187" s="6" t="str">
        <f>IF(A187="","",ROUND(E186+D187+C187,2))</f>
        <v/>
      </c>
      <c r="F187" s="10" t="str">
        <f>IF(A187="","",IF($C$4=0,0,MIN(1,E187/$C$4)))</f>
        <v/>
      </c>
      <c r="G187" s="4"/>
      <c r="H187" s="6" t="str">
        <f>IF(OR(A187="",G187="",H186=""),"",ROUND(H186+ROUND(H186*$C$7/12,2)+G187,2))</f>
        <v/>
      </c>
      <c r="I187" s="6" t="str">
        <f>IF(H187="","",ROUND(H187-E187,2))</f>
        <v/>
      </c>
      <c r="J187" s="3" t="str">
        <f>IF(H187="","",A187)</f>
        <v/>
      </c>
    </row>
    <row r="188" spans="1:10" x14ac:dyDescent="0.25">
      <c r="A188" s="11" t="str">
        <f>IF(A187="","",IF(A187&gt;=$C$6,"",A187+1))</f>
        <v/>
      </c>
      <c r="B188" s="13" t="str">
        <f>IF(A188="","",EDATE($C$8,A188))</f>
        <v/>
      </c>
      <c r="C188" s="6" t="str">
        <f>IF(A188="","",$H$4)</f>
        <v/>
      </c>
      <c r="D188" s="6" t="str">
        <f>IF(A188="","",ROUND(E187*$C$7/12,2))</f>
        <v/>
      </c>
      <c r="E188" s="6" t="str">
        <f>IF(A188="","",ROUND(E187+D188+C188,2))</f>
        <v/>
      </c>
      <c r="F188" s="10" t="str">
        <f>IF(A188="","",IF($C$4=0,0,MIN(1,E188/$C$4)))</f>
        <v/>
      </c>
      <c r="G188" s="4"/>
      <c r="H188" s="6" t="str">
        <f>IF(OR(A188="",G188="",H187=""),"",ROUND(H187+ROUND(H187*$C$7/12,2)+G188,2))</f>
        <v/>
      </c>
      <c r="I188" s="6" t="str">
        <f>IF(H188="","",ROUND(H188-E188,2))</f>
        <v/>
      </c>
      <c r="J188" s="3" t="str">
        <f>IF(H188="","",A188)</f>
        <v/>
      </c>
    </row>
    <row r="189" spans="1:10" x14ac:dyDescent="0.25">
      <c r="A189" s="11" t="str">
        <f>IF(A188="","",IF(A188&gt;=$C$6,"",A188+1))</f>
        <v/>
      </c>
      <c r="B189" s="13" t="str">
        <f>IF(A189="","",EDATE($C$8,A189))</f>
        <v/>
      </c>
      <c r="C189" s="6" t="str">
        <f>IF(A189="","",$H$4)</f>
        <v/>
      </c>
      <c r="D189" s="6" t="str">
        <f>IF(A189="","",ROUND(E188*$C$7/12,2))</f>
        <v/>
      </c>
      <c r="E189" s="6" t="str">
        <f>IF(A189="","",ROUND(E188+D189+C189,2))</f>
        <v/>
      </c>
      <c r="F189" s="10" t="str">
        <f>IF(A189="","",IF($C$4=0,0,MIN(1,E189/$C$4)))</f>
        <v/>
      </c>
      <c r="G189" s="4"/>
      <c r="H189" s="6" t="str">
        <f>IF(OR(A189="",G189="",H188=""),"",ROUND(H188+ROUND(H188*$C$7/12,2)+G189,2))</f>
        <v/>
      </c>
      <c r="I189" s="6" t="str">
        <f>IF(H189="","",ROUND(H189-E189,2))</f>
        <v/>
      </c>
      <c r="J189" s="3" t="str">
        <f>IF(H189="","",A189)</f>
        <v/>
      </c>
    </row>
    <row r="190" spans="1:10" x14ac:dyDescent="0.25">
      <c r="A190" s="11" t="str">
        <f>IF(A189="","",IF(A189&gt;=$C$6,"",A189+1))</f>
        <v/>
      </c>
      <c r="B190" s="13" t="str">
        <f>IF(A190="","",EDATE($C$8,A190))</f>
        <v/>
      </c>
      <c r="C190" s="6" t="str">
        <f>IF(A190="","",$H$4)</f>
        <v/>
      </c>
      <c r="D190" s="6" t="str">
        <f>IF(A190="","",ROUND(E189*$C$7/12,2))</f>
        <v/>
      </c>
      <c r="E190" s="6" t="str">
        <f>IF(A190="","",ROUND(E189+D190+C190,2))</f>
        <v/>
      </c>
      <c r="F190" s="10" t="str">
        <f>IF(A190="","",IF($C$4=0,0,MIN(1,E190/$C$4)))</f>
        <v/>
      </c>
      <c r="G190" s="4"/>
      <c r="H190" s="6" t="str">
        <f>IF(OR(A190="",G190="",H189=""),"",ROUND(H189+ROUND(H189*$C$7/12,2)+G190,2))</f>
        <v/>
      </c>
      <c r="I190" s="6" t="str">
        <f>IF(H190="","",ROUND(H190-E190,2))</f>
        <v/>
      </c>
      <c r="J190" s="3" t="str">
        <f>IF(H190="","",A190)</f>
        <v/>
      </c>
    </row>
    <row r="191" spans="1:10" x14ac:dyDescent="0.25">
      <c r="A191" s="11" t="str">
        <f>IF(A190="","",IF(A190&gt;=$C$6,"",A190+1))</f>
        <v/>
      </c>
      <c r="B191" s="13" t="str">
        <f>IF(A191="","",EDATE($C$8,A191))</f>
        <v/>
      </c>
      <c r="C191" s="6" t="str">
        <f>IF(A191="","",$H$4)</f>
        <v/>
      </c>
      <c r="D191" s="6" t="str">
        <f>IF(A191="","",ROUND(E190*$C$7/12,2))</f>
        <v/>
      </c>
      <c r="E191" s="6" t="str">
        <f>IF(A191="","",ROUND(E190+D191+C191,2))</f>
        <v/>
      </c>
      <c r="F191" s="10" t="str">
        <f>IF(A191="","",IF($C$4=0,0,MIN(1,E191/$C$4)))</f>
        <v/>
      </c>
      <c r="G191" s="4"/>
      <c r="H191" s="6" t="str">
        <f>IF(OR(A191="",G191="",H190=""),"",ROUND(H190+ROUND(H190*$C$7/12,2)+G191,2))</f>
        <v/>
      </c>
      <c r="I191" s="6" t="str">
        <f>IF(H191="","",ROUND(H191-E191,2))</f>
        <v/>
      </c>
      <c r="J191" s="3" t="str">
        <f>IF(H191="","",A191)</f>
        <v/>
      </c>
    </row>
    <row r="192" spans="1:10" x14ac:dyDescent="0.25">
      <c r="A192" s="11" t="str">
        <f>IF(A191="","",IF(A191&gt;=$C$6,"",A191+1))</f>
        <v/>
      </c>
      <c r="B192" s="13" t="str">
        <f>IF(A192="","",EDATE($C$8,A192))</f>
        <v/>
      </c>
      <c r="C192" s="6" t="str">
        <f>IF(A192="","",$H$4)</f>
        <v/>
      </c>
      <c r="D192" s="6" t="str">
        <f>IF(A192="","",ROUND(E191*$C$7/12,2))</f>
        <v/>
      </c>
      <c r="E192" s="6" t="str">
        <f>IF(A192="","",ROUND(E191+D192+C192,2))</f>
        <v/>
      </c>
      <c r="F192" s="10" t="str">
        <f>IF(A192="","",IF($C$4=0,0,MIN(1,E192/$C$4)))</f>
        <v/>
      </c>
      <c r="G192" s="4"/>
      <c r="H192" s="6" t="str">
        <f>IF(OR(A192="",G192="",H191=""),"",ROUND(H191+ROUND(H191*$C$7/12,2)+G192,2))</f>
        <v/>
      </c>
      <c r="I192" s="6" t="str">
        <f>IF(H192="","",ROUND(H192-E192,2))</f>
        <v/>
      </c>
      <c r="J192" s="3" t="str">
        <f>IF(H192="","",A192)</f>
        <v/>
      </c>
    </row>
    <row r="193" spans="1:10" x14ac:dyDescent="0.25">
      <c r="A193" s="11" t="str">
        <f>IF(A192="","",IF(A192&gt;=$C$6,"",A192+1))</f>
        <v/>
      </c>
      <c r="B193" s="13" t="str">
        <f>IF(A193="","",EDATE($C$8,A193))</f>
        <v/>
      </c>
      <c r="C193" s="6" t="str">
        <f>IF(A193="","",$H$4)</f>
        <v/>
      </c>
      <c r="D193" s="6" t="str">
        <f>IF(A193="","",ROUND(E192*$C$7/12,2))</f>
        <v/>
      </c>
      <c r="E193" s="6" t="str">
        <f>IF(A193="","",ROUND(E192+D193+C193,2))</f>
        <v/>
      </c>
      <c r="F193" s="10" t="str">
        <f>IF(A193="","",IF($C$4=0,0,MIN(1,E193/$C$4)))</f>
        <v/>
      </c>
      <c r="G193" s="4"/>
      <c r="H193" s="6" t="str">
        <f>IF(OR(A193="",G193="",H192=""),"",ROUND(H192+ROUND(H192*$C$7/12,2)+G193,2))</f>
        <v/>
      </c>
      <c r="I193" s="6" t="str">
        <f>IF(H193="","",ROUND(H193-E193,2))</f>
        <v/>
      </c>
      <c r="J193" s="3" t="str">
        <f>IF(H193="","",A193)</f>
        <v/>
      </c>
    </row>
    <row r="194" spans="1:10" x14ac:dyDescent="0.25">
      <c r="A194" s="11" t="str">
        <f>IF(A193="","",IF(A193&gt;=$C$6,"",A193+1))</f>
        <v/>
      </c>
      <c r="B194" s="13" t="str">
        <f>IF(A194="","",EDATE($C$8,A194))</f>
        <v/>
      </c>
      <c r="C194" s="6" t="str">
        <f>IF(A194="","",$H$4)</f>
        <v/>
      </c>
      <c r="D194" s="6" t="str">
        <f>IF(A194="","",ROUND(E193*$C$7/12,2))</f>
        <v/>
      </c>
      <c r="E194" s="6" t="str">
        <f>IF(A194="","",ROUND(E193+D194+C194,2))</f>
        <v/>
      </c>
      <c r="F194" s="10" t="str">
        <f>IF(A194="","",IF($C$4=0,0,MIN(1,E194/$C$4)))</f>
        <v/>
      </c>
      <c r="G194" s="4"/>
      <c r="H194" s="6" t="str">
        <f>IF(OR(A194="",G194="",H193=""),"",ROUND(H193+ROUND(H193*$C$7/12,2)+G194,2))</f>
        <v/>
      </c>
      <c r="I194" s="6" t="str">
        <f>IF(H194="","",ROUND(H194-E194,2))</f>
        <v/>
      </c>
      <c r="J194" s="3" t="str">
        <f>IF(H194="","",A194)</f>
        <v/>
      </c>
    </row>
    <row r="195" spans="1:10" x14ac:dyDescent="0.25">
      <c r="A195" s="11" t="str">
        <f>IF(A194="","",IF(A194&gt;=$C$6,"",A194+1))</f>
        <v/>
      </c>
      <c r="B195" s="13" t="str">
        <f>IF(A195="","",EDATE($C$8,A195))</f>
        <v/>
      </c>
      <c r="C195" s="6" t="str">
        <f>IF(A195="","",$H$4)</f>
        <v/>
      </c>
      <c r="D195" s="6" t="str">
        <f>IF(A195="","",ROUND(E194*$C$7/12,2))</f>
        <v/>
      </c>
      <c r="E195" s="6" t="str">
        <f>IF(A195="","",ROUND(E194+D195+C195,2))</f>
        <v/>
      </c>
      <c r="F195" s="10" t="str">
        <f>IF(A195="","",IF($C$4=0,0,MIN(1,E195/$C$4)))</f>
        <v/>
      </c>
      <c r="G195" s="4"/>
      <c r="H195" s="6" t="str">
        <f>IF(OR(A195="",G195="",H194=""),"",ROUND(H194+ROUND(H194*$C$7/12,2)+G195,2))</f>
        <v/>
      </c>
      <c r="I195" s="6" t="str">
        <f>IF(H195="","",ROUND(H195-E195,2))</f>
        <v/>
      </c>
      <c r="J195" s="3" t="str">
        <f>IF(H195="","",A195)</f>
        <v/>
      </c>
    </row>
    <row r="196" spans="1:10" x14ac:dyDescent="0.25">
      <c r="A196" s="11" t="str">
        <f>IF(A195="","",IF(A195&gt;=$C$6,"",A195+1))</f>
        <v/>
      </c>
      <c r="B196" s="13" t="str">
        <f>IF(A196="","",EDATE($C$8,A196))</f>
        <v/>
      </c>
      <c r="C196" s="6" t="str">
        <f>IF(A196="","",$H$4)</f>
        <v/>
      </c>
      <c r="D196" s="6" t="str">
        <f>IF(A196="","",ROUND(E195*$C$7/12,2))</f>
        <v/>
      </c>
      <c r="E196" s="6" t="str">
        <f>IF(A196="","",ROUND(E195+D196+C196,2))</f>
        <v/>
      </c>
      <c r="F196" s="10" t="str">
        <f>IF(A196="","",IF($C$4=0,0,MIN(1,E196/$C$4)))</f>
        <v/>
      </c>
      <c r="G196" s="4"/>
      <c r="H196" s="6" t="str">
        <f>IF(OR(A196="",G196="",H195=""),"",ROUND(H195+ROUND(H195*$C$7/12,2)+G196,2))</f>
        <v/>
      </c>
      <c r="I196" s="6" t="str">
        <f>IF(H196="","",ROUND(H196-E196,2))</f>
        <v/>
      </c>
      <c r="J196" s="3" t="str">
        <f>IF(H196="","",A196)</f>
        <v/>
      </c>
    </row>
    <row r="197" spans="1:10" x14ac:dyDescent="0.25">
      <c r="A197" s="11" t="str">
        <f>IF(A196="","",IF(A196&gt;=$C$6,"",A196+1))</f>
        <v/>
      </c>
      <c r="B197" s="13" t="str">
        <f>IF(A197="","",EDATE($C$8,A197))</f>
        <v/>
      </c>
      <c r="C197" s="6" t="str">
        <f>IF(A197="","",$H$4)</f>
        <v/>
      </c>
      <c r="D197" s="6" t="str">
        <f>IF(A197="","",ROUND(E196*$C$7/12,2))</f>
        <v/>
      </c>
      <c r="E197" s="6" t="str">
        <f>IF(A197="","",ROUND(E196+D197+C197,2))</f>
        <v/>
      </c>
      <c r="F197" s="10" t="str">
        <f>IF(A197="","",IF($C$4=0,0,MIN(1,E197/$C$4)))</f>
        <v/>
      </c>
      <c r="G197" s="4"/>
      <c r="H197" s="6" t="str">
        <f>IF(OR(A197="",G197="",H196=""),"",ROUND(H196+ROUND(H196*$C$7/12,2)+G197,2))</f>
        <v/>
      </c>
      <c r="I197" s="6" t="str">
        <f>IF(H197="","",ROUND(H197-E197,2))</f>
        <v/>
      </c>
      <c r="J197" s="3" t="str">
        <f>IF(H197="","",A197)</f>
        <v/>
      </c>
    </row>
    <row r="198" spans="1:10" x14ac:dyDescent="0.25">
      <c r="A198" s="11" t="str">
        <f>IF(A197="","",IF(A197&gt;=$C$6,"",A197+1))</f>
        <v/>
      </c>
      <c r="B198" s="13" t="str">
        <f>IF(A198="","",EDATE($C$8,A198))</f>
        <v/>
      </c>
      <c r="C198" s="6" t="str">
        <f>IF(A198="","",$H$4)</f>
        <v/>
      </c>
      <c r="D198" s="6" t="str">
        <f>IF(A198="","",ROUND(E197*$C$7/12,2))</f>
        <v/>
      </c>
      <c r="E198" s="6" t="str">
        <f>IF(A198="","",ROUND(E197+D198+C198,2))</f>
        <v/>
      </c>
      <c r="F198" s="10" t="str">
        <f>IF(A198="","",IF($C$4=0,0,MIN(1,E198/$C$4)))</f>
        <v/>
      </c>
      <c r="G198" s="4"/>
      <c r="H198" s="6" t="str">
        <f>IF(OR(A198="",G198="",H197=""),"",ROUND(H197+ROUND(H197*$C$7/12,2)+G198,2))</f>
        <v/>
      </c>
      <c r="I198" s="6" t="str">
        <f>IF(H198="","",ROUND(H198-E198,2))</f>
        <v/>
      </c>
      <c r="J198" s="3" t="str">
        <f>IF(H198="","",A198)</f>
        <v/>
      </c>
    </row>
    <row r="199" spans="1:10" x14ac:dyDescent="0.25">
      <c r="A199" s="11" t="str">
        <f>IF(A198="","",IF(A198&gt;=$C$6,"",A198+1))</f>
        <v/>
      </c>
      <c r="B199" s="13" t="str">
        <f>IF(A199="","",EDATE($C$8,A199))</f>
        <v/>
      </c>
      <c r="C199" s="6" t="str">
        <f>IF(A199="","",$H$4)</f>
        <v/>
      </c>
      <c r="D199" s="6" t="str">
        <f>IF(A199="","",ROUND(E198*$C$7/12,2))</f>
        <v/>
      </c>
      <c r="E199" s="6" t="str">
        <f>IF(A199="","",ROUND(E198+D199+C199,2))</f>
        <v/>
      </c>
      <c r="F199" s="10" t="str">
        <f>IF(A199="","",IF($C$4=0,0,MIN(1,E199/$C$4)))</f>
        <v/>
      </c>
      <c r="G199" s="4"/>
      <c r="H199" s="6" t="str">
        <f>IF(OR(A199="",G199="",H198=""),"",ROUND(H198+ROUND(H198*$C$7/12,2)+G199,2))</f>
        <v/>
      </c>
      <c r="I199" s="6" t="str">
        <f>IF(H199="","",ROUND(H199-E199,2))</f>
        <v/>
      </c>
      <c r="J199" s="3" t="str">
        <f>IF(H199="","",A199)</f>
        <v/>
      </c>
    </row>
    <row r="200" spans="1:10" x14ac:dyDescent="0.25">
      <c r="A200" s="11" t="str">
        <f>IF(A199="","",IF(A199&gt;=$C$6,"",A199+1))</f>
        <v/>
      </c>
      <c r="B200" s="13" t="str">
        <f>IF(A200="","",EDATE($C$8,A200))</f>
        <v/>
      </c>
      <c r="C200" s="6" t="str">
        <f>IF(A200="","",$H$4)</f>
        <v/>
      </c>
      <c r="D200" s="6" t="str">
        <f>IF(A200="","",ROUND(E199*$C$7/12,2))</f>
        <v/>
      </c>
      <c r="E200" s="6" t="str">
        <f>IF(A200="","",ROUND(E199+D200+C200,2))</f>
        <v/>
      </c>
      <c r="F200" s="10" t="str">
        <f>IF(A200="","",IF($C$4=0,0,MIN(1,E200/$C$4)))</f>
        <v/>
      </c>
      <c r="G200" s="4"/>
      <c r="H200" s="6" t="str">
        <f>IF(OR(A200="",G200="",H199=""),"",ROUND(H199+ROUND(H199*$C$7/12,2)+G200,2))</f>
        <v/>
      </c>
      <c r="I200" s="6" t="str">
        <f>IF(H200="","",ROUND(H200-E200,2))</f>
        <v/>
      </c>
      <c r="J200" s="3" t="str">
        <f>IF(H200="","",A200)</f>
        <v/>
      </c>
    </row>
    <row r="201" spans="1:10" x14ac:dyDescent="0.25">
      <c r="A201" s="11" t="str">
        <f>IF(A200="","",IF(A200&gt;=$C$6,"",A200+1))</f>
        <v/>
      </c>
      <c r="B201" s="13" t="str">
        <f>IF(A201="","",EDATE($C$8,A201))</f>
        <v/>
      </c>
      <c r="C201" s="6" t="str">
        <f>IF(A201="","",$H$4)</f>
        <v/>
      </c>
      <c r="D201" s="6" t="str">
        <f>IF(A201="","",ROUND(E200*$C$7/12,2))</f>
        <v/>
      </c>
      <c r="E201" s="6" t="str">
        <f>IF(A201="","",ROUND(E200+D201+C201,2))</f>
        <v/>
      </c>
      <c r="F201" s="10" t="str">
        <f>IF(A201="","",IF($C$4=0,0,MIN(1,E201/$C$4)))</f>
        <v/>
      </c>
      <c r="G201" s="4"/>
      <c r="H201" s="6" t="str">
        <f>IF(OR(A201="",G201="",H200=""),"",ROUND(H200+ROUND(H200*$C$7/12,2)+G201,2))</f>
        <v/>
      </c>
      <c r="I201" s="6" t="str">
        <f>IF(H201="","",ROUND(H201-E201,2))</f>
        <v/>
      </c>
      <c r="J201" s="3" t="str">
        <f>IF(H201="","",A201)</f>
        <v/>
      </c>
    </row>
    <row r="202" spans="1:10" x14ac:dyDescent="0.25">
      <c r="A202" s="11" t="str">
        <f>IF(A201="","",IF(A201&gt;=$C$6,"",A201+1))</f>
        <v/>
      </c>
      <c r="B202" s="13" t="str">
        <f>IF(A202="","",EDATE($C$8,A202))</f>
        <v/>
      </c>
      <c r="C202" s="6" t="str">
        <f>IF(A202="","",$H$4)</f>
        <v/>
      </c>
      <c r="D202" s="6" t="str">
        <f>IF(A202="","",ROUND(E201*$C$7/12,2))</f>
        <v/>
      </c>
      <c r="E202" s="6" t="str">
        <f>IF(A202="","",ROUND(E201+D202+C202,2))</f>
        <v/>
      </c>
      <c r="F202" s="10" t="str">
        <f>IF(A202="","",IF($C$4=0,0,MIN(1,E202/$C$4)))</f>
        <v/>
      </c>
      <c r="G202" s="4"/>
      <c r="H202" s="6" t="str">
        <f>IF(OR(A202="",G202="",H201=""),"",ROUND(H201+ROUND(H201*$C$7/12,2)+G202,2))</f>
        <v/>
      </c>
      <c r="I202" s="6" t="str">
        <f>IF(H202="","",ROUND(H202-E202,2))</f>
        <v/>
      </c>
      <c r="J202" s="3" t="str">
        <f>IF(H202="","",A202)</f>
        <v/>
      </c>
    </row>
    <row r="203" spans="1:10" x14ac:dyDescent="0.25">
      <c r="A203" s="11" t="str">
        <f>IF(A202="","",IF(A202&gt;=$C$6,"",A202+1))</f>
        <v/>
      </c>
      <c r="B203" s="13" t="str">
        <f>IF(A203="","",EDATE($C$8,A203))</f>
        <v/>
      </c>
      <c r="C203" s="6" t="str">
        <f>IF(A203="","",$H$4)</f>
        <v/>
      </c>
      <c r="D203" s="6" t="str">
        <f>IF(A203="","",ROUND(E202*$C$7/12,2))</f>
        <v/>
      </c>
      <c r="E203" s="6" t="str">
        <f>IF(A203="","",ROUND(E202+D203+C203,2))</f>
        <v/>
      </c>
      <c r="F203" s="10" t="str">
        <f>IF(A203="","",IF($C$4=0,0,MIN(1,E203/$C$4)))</f>
        <v/>
      </c>
      <c r="G203" s="4"/>
      <c r="H203" s="6" t="str">
        <f>IF(OR(A203="",G203="",H202=""),"",ROUND(H202+ROUND(H202*$C$7/12,2)+G203,2))</f>
        <v/>
      </c>
      <c r="I203" s="6" t="str">
        <f>IF(H203="","",ROUND(H203-E203,2))</f>
        <v/>
      </c>
      <c r="J203" s="3" t="str">
        <f>IF(H203="","",A203)</f>
        <v/>
      </c>
    </row>
    <row r="204" spans="1:10" x14ac:dyDescent="0.25">
      <c r="A204" s="11" t="str">
        <f>IF(A203="","",IF(A203&gt;=$C$6,"",A203+1))</f>
        <v/>
      </c>
      <c r="B204" s="13" t="str">
        <f>IF(A204="","",EDATE($C$8,A204))</f>
        <v/>
      </c>
      <c r="C204" s="6" t="str">
        <f>IF(A204="","",$H$4)</f>
        <v/>
      </c>
      <c r="D204" s="6" t="str">
        <f>IF(A204="","",ROUND(E203*$C$7/12,2))</f>
        <v/>
      </c>
      <c r="E204" s="6" t="str">
        <f>IF(A204="","",ROUND(E203+D204+C204,2))</f>
        <v/>
      </c>
      <c r="F204" s="10" t="str">
        <f>IF(A204="","",IF($C$4=0,0,MIN(1,E204/$C$4)))</f>
        <v/>
      </c>
      <c r="G204" s="4"/>
      <c r="H204" s="6" t="str">
        <f>IF(OR(A204="",G204="",H203=""),"",ROUND(H203+ROUND(H203*$C$7/12,2)+G204,2))</f>
        <v/>
      </c>
      <c r="I204" s="6" t="str">
        <f>IF(H204="","",ROUND(H204-E204,2))</f>
        <v/>
      </c>
      <c r="J204" s="3" t="str">
        <f>IF(H204="","",A204)</f>
        <v/>
      </c>
    </row>
    <row r="205" spans="1:10" x14ac:dyDescent="0.25">
      <c r="A205" s="11" t="str">
        <f>IF(A204="","",IF(A204&gt;=$C$6,"",A204+1))</f>
        <v/>
      </c>
      <c r="B205" s="13" t="str">
        <f>IF(A205="","",EDATE($C$8,A205))</f>
        <v/>
      </c>
      <c r="C205" s="6" t="str">
        <f>IF(A205="","",$H$4)</f>
        <v/>
      </c>
      <c r="D205" s="6" t="str">
        <f>IF(A205="","",ROUND(E204*$C$7/12,2))</f>
        <v/>
      </c>
      <c r="E205" s="6" t="str">
        <f>IF(A205="","",ROUND(E204+D205+C205,2))</f>
        <v/>
      </c>
      <c r="F205" s="10" t="str">
        <f>IF(A205="","",IF($C$4=0,0,MIN(1,E205/$C$4)))</f>
        <v/>
      </c>
      <c r="G205" s="4"/>
      <c r="H205" s="6" t="str">
        <f>IF(OR(A205="",G205="",H204=""),"",ROUND(H204+ROUND(H204*$C$7/12,2)+G205,2))</f>
        <v/>
      </c>
      <c r="I205" s="6" t="str">
        <f>IF(H205="","",ROUND(H205-E205,2))</f>
        <v/>
      </c>
      <c r="J205" s="3" t="str">
        <f>IF(H205="","",A205)</f>
        <v/>
      </c>
    </row>
    <row r="206" spans="1:10" x14ac:dyDescent="0.25">
      <c r="A206" s="11" t="str">
        <f>IF(A205="","",IF(A205&gt;=$C$6,"",A205+1))</f>
        <v/>
      </c>
      <c r="B206" s="13" t="str">
        <f>IF(A206="","",EDATE($C$8,A206))</f>
        <v/>
      </c>
      <c r="C206" s="6" t="str">
        <f>IF(A206="","",$H$4)</f>
        <v/>
      </c>
      <c r="D206" s="6" t="str">
        <f>IF(A206="","",ROUND(E205*$C$7/12,2))</f>
        <v/>
      </c>
      <c r="E206" s="6" t="str">
        <f>IF(A206="","",ROUND(E205+D206+C206,2))</f>
        <v/>
      </c>
      <c r="F206" s="10" t="str">
        <f>IF(A206="","",IF($C$4=0,0,MIN(1,E206/$C$4)))</f>
        <v/>
      </c>
      <c r="G206" s="4"/>
      <c r="H206" s="6" t="str">
        <f>IF(OR(A206="",G206="",H205=""),"",ROUND(H205+ROUND(H205*$C$7/12,2)+G206,2))</f>
        <v/>
      </c>
      <c r="I206" s="6" t="str">
        <f>IF(H206="","",ROUND(H206-E206,2))</f>
        <v/>
      </c>
      <c r="J206" s="3" t="str">
        <f>IF(H206="","",A206)</f>
        <v/>
      </c>
    </row>
    <row r="207" spans="1:10" x14ac:dyDescent="0.25">
      <c r="A207" s="11" t="str">
        <f>IF(A206="","",IF(A206&gt;=$C$6,"",A206+1))</f>
        <v/>
      </c>
      <c r="B207" s="13" t="str">
        <f>IF(A207="","",EDATE($C$8,A207))</f>
        <v/>
      </c>
      <c r="C207" s="6" t="str">
        <f>IF(A207="","",$H$4)</f>
        <v/>
      </c>
      <c r="D207" s="6" t="str">
        <f>IF(A207="","",ROUND(E206*$C$7/12,2))</f>
        <v/>
      </c>
      <c r="E207" s="6" t="str">
        <f>IF(A207="","",ROUND(E206+D207+C207,2))</f>
        <v/>
      </c>
      <c r="F207" s="10" t="str">
        <f>IF(A207="","",IF($C$4=0,0,MIN(1,E207/$C$4)))</f>
        <v/>
      </c>
      <c r="G207" s="4"/>
      <c r="H207" s="6" t="str">
        <f>IF(OR(A207="",G207="",H206=""),"",ROUND(H206+ROUND(H206*$C$7/12,2)+G207,2))</f>
        <v/>
      </c>
      <c r="I207" s="6" t="str">
        <f>IF(H207="","",ROUND(H207-E207,2))</f>
        <v/>
      </c>
      <c r="J207" s="3" t="str">
        <f>IF(H207="","",A207)</f>
        <v/>
      </c>
    </row>
    <row r="208" spans="1:10" x14ac:dyDescent="0.25">
      <c r="A208" s="11" t="str">
        <f>IF(A207="","",IF(A207&gt;=$C$6,"",A207+1))</f>
        <v/>
      </c>
      <c r="B208" s="13" t="str">
        <f>IF(A208="","",EDATE($C$8,A208))</f>
        <v/>
      </c>
      <c r="C208" s="6" t="str">
        <f>IF(A208="","",$H$4)</f>
        <v/>
      </c>
      <c r="D208" s="6" t="str">
        <f>IF(A208="","",ROUND(E207*$C$7/12,2))</f>
        <v/>
      </c>
      <c r="E208" s="6" t="str">
        <f>IF(A208="","",ROUND(E207+D208+C208,2))</f>
        <v/>
      </c>
      <c r="F208" s="10" t="str">
        <f>IF(A208="","",IF($C$4=0,0,MIN(1,E208/$C$4)))</f>
        <v/>
      </c>
      <c r="G208" s="4"/>
      <c r="H208" s="6" t="str">
        <f>IF(OR(A208="",G208="",H207=""),"",ROUND(H207+ROUND(H207*$C$7/12,2)+G208,2))</f>
        <v/>
      </c>
      <c r="I208" s="6" t="str">
        <f>IF(H208="","",ROUND(H208-E208,2))</f>
        <v/>
      </c>
      <c r="J208" s="3" t="str">
        <f>IF(H208="","",A208)</f>
        <v/>
      </c>
    </row>
    <row r="209" spans="1:10" x14ac:dyDescent="0.25">
      <c r="A209" s="11" t="str">
        <f>IF(A208="","",IF(A208&gt;=$C$6,"",A208+1))</f>
        <v/>
      </c>
      <c r="B209" s="13" t="str">
        <f>IF(A209="","",EDATE($C$8,A209))</f>
        <v/>
      </c>
      <c r="C209" s="6" t="str">
        <f>IF(A209="","",$H$4)</f>
        <v/>
      </c>
      <c r="D209" s="6" t="str">
        <f>IF(A209="","",ROUND(E208*$C$7/12,2))</f>
        <v/>
      </c>
      <c r="E209" s="6" t="str">
        <f>IF(A209="","",ROUND(E208+D209+C209,2))</f>
        <v/>
      </c>
      <c r="F209" s="10" t="str">
        <f>IF(A209="","",IF($C$4=0,0,MIN(1,E209/$C$4)))</f>
        <v/>
      </c>
      <c r="G209" s="4"/>
      <c r="H209" s="6" t="str">
        <f>IF(OR(A209="",G209="",H208=""),"",ROUND(H208+ROUND(H208*$C$7/12,2)+G209,2))</f>
        <v/>
      </c>
      <c r="I209" s="6" t="str">
        <f>IF(H209="","",ROUND(H209-E209,2))</f>
        <v/>
      </c>
      <c r="J209" s="3" t="str">
        <f>IF(H209="","",A209)</f>
        <v/>
      </c>
    </row>
    <row r="210" spans="1:10" x14ac:dyDescent="0.25">
      <c r="A210" s="11" t="str">
        <f>IF(A209="","",IF(A209&gt;=$C$6,"",A209+1))</f>
        <v/>
      </c>
      <c r="B210" s="13" t="str">
        <f>IF(A210="","",EDATE($C$8,A210))</f>
        <v/>
      </c>
      <c r="C210" s="6" t="str">
        <f>IF(A210="","",$H$4)</f>
        <v/>
      </c>
      <c r="D210" s="6" t="str">
        <f>IF(A210="","",ROUND(E209*$C$7/12,2))</f>
        <v/>
      </c>
      <c r="E210" s="6" t="str">
        <f>IF(A210="","",ROUND(E209+D210+C210,2))</f>
        <v/>
      </c>
      <c r="F210" s="10" t="str">
        <f>IF(A210="","",IF($C$4=0,0,MIN(1,E210/$C$4)))</f>
        <v/>
      </c>
      <c r="G210" s="4"/>
      <c r="H210" s="6" t="str">
        <f>IF(OR(A210="",G210="",H209=""),"",ROUND(H209+ROUND(H209*$C$7/12,2)+G210,2))</f>
        <v/>
      </c>
      <c r="I210" s="6" t="str">
        <f>IF(H210="","",ROUND(H210-E210,2))</f>
        <v/>
      </c>
      <c r="J210" s="3" t="str">
        <f>IF(H210="","",A210)</f>
        <v/>
      </c>
    </row>
    <row r="211" spans="1:10" x14ac:dyDescent="0.25">
      <c r="A211" s="11" t="str">
        <f>IF(A210="","",IF(A210&gt;=$C$6,"",A210+1))</f>
        <v/>
      </c>
      <c r="B211" s="13" t="str">
        <f>IF(A211="","",EDATE($C$8,A211))</f>
        <v/>
      </c>
      <c r="C211" s="6" t="str">
        <f>IF(A211="","",$H$4)</f>
        <v/>
      </c>
      <c r="D211" s="6" t="str">
        <f>IF(A211="","",ROUND(E210*$C$7/12,2))</f>
        <v/>
      </c>
      <c r="E211" s="6" t="str">
        <f>IF(A211="","",ROUND(E210+D211+C211,2))</f>
        <v/>
      </c>
      <c r="F211" s="10" t="str">
        <f>IF(A211="","",IF($C$4=0,0,MIN(1,E211/$C$4)))</f>
        <v/>
      </c>
      <c r="G211" s="4"/>
      <c r="H211" s="6" t="str">
        <f>IF(OR(A211="",G211="",H210=""),"",ROUND(H210+ROUND(H210*$C$7/12,2)+G211,2))</f>
        <v/>
      </c>
      <c r="I211" s="6" t="str">
        <f>IF(H211="","",ROUND(H211-E211,2))</f>
        <v/>
      </c>
      <c r="J211" s="3" t="str">
        <f>IF(H211="","",A211)</f>
        <v/>
      </c>
    </row>
    <row r="212" spans="1:10" x14ac:dyDescent="0.25">
      <c r="A212" s="11" t="str">
        <f>IF(A211="","",IF(A211&gt;=$C$6,"",A211+1))</f>
        <v/>
      </c>
      <c r="B212" s="13" t="str">
        <f>IF(A212="","",EDATE($C$8,A212))</f>
        <v/>
      </c>
      <c r="C212" s="6" t="str">
        <f>IF(A212="","",$H$4)</f>
        <v/>
      </c>
      <c r="D212" s="6" t="str">
        <f>IF(A212="","",ROUND(E211*$C$7/12,2))</f>
        <v/>
      </c>
      <c r="E212" s="6" t="str">
        <f>IF(A212="","",ROUND(E211+D212+C212,2))</f>
        <v/>
      </c>
      <c r="F212" s="10" t="str">
        <f>IF(A212="","",IF($C$4=0,0,MIN(1,E212/$C$4)))</f>
        <v/>
      </c>
      <c r="G212" s="4"/>
      <c r="H212" s="6" t="str">
        <f>IF(OR(A212="",G212="",H211=""),"",ROUND(H211+ROUND(H211*$C$7/12,2)+G212,2))</f>
        <v/>
      </c>
      <c r="I212" s="6" t="str">
        <f>IF(H212="","",ROUND(H212-E212,2))</f>
        <v/>
      </c>
      <c r="J212" s="3" t="str">
        <f>IF(H212="","",A212)</f>
        <v/>
      </c>
    </row>
    <row r="213" spans="1:10" x14ac:dyDescent="0.25">
      <c r="A213" s="11" t="str">
        <f>IF(A212="","",IF(A212&gt;=$C$6,"",A212+1))</f>
        <v/>
      </c>
      <c r="B213" s="13" t="str">
        <f>IF(A213="","",EDATE($C$8,A213))</f>
        <v/>
      </c>
      <c r="C213" s="6" t="str">
        <f>IF(A213="","",$H$4)</f>
        <v/>
      </c>
      <c r="D213" s="6" t="str">
        <f>IF(A213="","",ROUND(E212*$C$7/12,2))</f>
        <v/>
      </c>
      <c r="E213" s="6" t="str">
        <f>IF(A213="","",ROUND(E212+D213+C213,2))</f>
        <v/>
      </c>
      <c r="F213" s="10" t="str">
        <f>IF(A213="","",IF($C$4=0,0,MIN(1,E213/$C$4)))</f>
        <v/>
      </c>
      <c r="G213" s="4"/>
      <c r="H213" s="6" t="str">
        <f>IF(OR(A213="",G213="",H212=""),"",ROUND(H212+ROUND(H212*$C$7/12,2)+G213,2))</f>
        <v/>
      </c>
      <c r="I213" s="6" t="str">
        <f>IF(H213="","",ROUND(H213-E213,2))</f>
        <v/>
      </c>
      <c r="J213" s="3" t="str">
        <f>IF(H213="","",A213)</f>
        <v/>
      </c>
    </row>
    <row r="214" spans="1:10" x14ac:dyDescent="0.25">
      <c r="A214" s="11" t="str">
        <f>IF(A213="","",IF(A213&gt;=$C$6,"",A213+1))</f>
        <v/>
      </c>
      <c r="B214" s="13" t="str">
        <f>IF(A214="","",EDATE($C$8,A214))</f>
        <v/>
      </c>
      <c r="C214" s="6" t="str">
        <f>IF(A214="","",$H$4)</f>
        <v/>
      </c>
      <c r="D214" s="6" t="str">
        <f>IF(A214="","",ROUND(E213*$C$7/12,2))</f>
        <v/>
      </c>
      <c r="E214" s="6" t="str">
        <f>IF(A214="","",ROUND(E213+D214+C214,2))</f>
        <v/>
      </c>
      <c r="F214" s="10" t="str">
        <f>IF(A214="","",IF($C$4=0,0,MIN(1,E214/$C$4)))</f>
        <v/>
      </c>
      <c r="G214" s="4"/>
      <c r="H214" s="6" t="str">
        <f>IF(OR(A214="",G214="",H213=""),"",ROUND(H213+ROUND(H213*$C$7/12,2)+G214,2))</f>
        <v/>
      </c>
      <c r="I214" s="6" t="str">
        <f>IF(H214="","",ROUND(H214-E214,2))</f>
        <v/>
      </c>
      <c r="J214" s="3" t="str">
        <f>IF(H214="","",A214)</f>
        <v/>
      </c>
    </row>
    <row r="215" spans="1:10" x14ac:dyDescent="0.25">
      <c r="A215" s="11" t="str">
        <f>IF(A214="","",IF(A214&gt;=$C$6,"",A214+1))</f>
        <v/>
      </c>
      <c r="B215" s="13" t="str">
        <f>IF(A215="","",EDATE($C$8,A215))</f>
        <v/>
      </c>
      <c r="C215" s="6" t="str">
        <f>IF(A215="","",$H$4)</f>
        <v/>
      </c>
      <c r="D215" s="6" t="str">
        <f>IF(A215="","",ROUND(E214*$C$7/12,2))</f>
        <v/>
      </c>
      <c r="E215" s="6" t="str">
        <f>IF(A215="","",ROUND(E214+D215+C215,2))</f>
        <v/>
      </c>
      <c r="F215" s="10" t="str">
        <f>IF(A215="","",IF($C$4=0,0,MIN(1,E215/$C$4)))</f>
        <v/>
      </c>
      <c r="G215" s="4"/>
      <c r="H215" s="6" t="str">
        <f>IF(OR(A215="",G215="",H214=""),"",ROUND(H214+ROUND(H214*$C$7/12,2)+G215,2))</f>
        <v/>
      </c>
      <c r="I215" s="6" t="str">
        <f>IF(H215="","",ROUND(H215-E215,2))</f>
        <v/>
      </c>
      <c r="J215" s="3" t="str">
        <f>IF(H215="","",A215)</f>
        <v/>
      </c>
    </row>
    <row r="216" spans="1:10" x14ac:dyDescent="0.25">
      <c r="A216" s="11" t="str">
        <f>IF(A215="","",IF(A215&gt;=$C$6,"",A215+1))</f>
        <v/>
      </c>
      <c r="B216" s="13" t="str">
        <f>IF(A216="","",EDATE($C$8,A216))</f>
        <v/>
      </c>
      <c r="C216" s="6" t="str">
        <f>IF(A216="","",$H$4)</f>
        <v/>
      </c>
      <c r="D216" s="6" t="str">
        <f>IF(A216="","",ROUND(E215*$C$7/12,2))</f>
        <v/>
      </c>
      <c r="E216" s="6" t="str">
        <f>IF(A216="","",ROUND(E215+D216+C216,2))</f>
        <v/>
      </c>
      <c r="F216" s="10" t="str">
        <f>IF(A216="","",IF($C$4=0,0,MIN(1,E216/$C$4)))</f>
        <v/>
      </c>
      <c r="G216" s="4"/>
      <c r="H216" s="6" t="str">
        <f>IF(OR(A216="",G216="",H215=""),"",ROUND(H215+ROUND(H215*$C$7/12,2)+G216,2))</f>
        <v/>
      </c>
      <c r="I216" s="6" t="str">
        <f>IF(H216="","",ROUND(H216-E216,2))</f>
        <v/>
      </c>
      <c r="J216" s="3" t="str">
        <f>IF(H216="","",A216)</f>
        <v/>
      </c>
    </row>
    <row r="217" spans="1:10" x14ac:dyDescent="0.25">
      <c r="A217" s="11" t="str">
        <f>IF(A216="","",IF(A216&gt;=$C$6,"",A216+1))</f>
        <v/>
      </c>
      <c r="B217" s="13" t="str">
        <f>IF(A217="","",EDATE($C$8,A217))</f>
        <v/>
      </c>
      <c r="C217" s="6" t="str">
        <f>IF(A217="","",$H$4)</f>
        <v/>
      </c>
      <c r="D217" s="6" t="str">
        <f>IF(A217="","",ROUND(E216*$C$7/12,2))</f>
        <v/>
      </c>
      <c r="E217" s="6" t="str">
        <f>IF(A217="","",ROUND(E216+D217+C217,2))</f>
        <v/>
      </c>
      <c r="F217" s="10" t="str">
        <f>IF(A217="","",IF($C$4=0,0,MIN(1,E217/$C$4)))</f>
        <v/>
      </c>
      <c r="G217" s="4"/>
      <c r="H217" s="6" t="str">
        <f>IF(OR(A217="",G217="",H216=""),"",ROUND(H216+ROUND(H216*$C$7/12,2)+G217,2))</f>
        <v/>
      </c>
      <c r="I217" s="6" t="str">
        <f>IF(H217="","",ROUND(H217-E217,2))</f>
        <v/>
      </c>
      <c r="J217" s="3" t="str">
        <f>IF(H217="","",A217)</f>
        <v/>
      </c>
    </row>
    <row r="218" spans="1:10" x14ac:dyDescent="0.25">
      <c r="A218" s="11" t="str">
        <f>IF(A217="","",IF(A217&gt;=$C$6,"",A217+1))</f>
        <v/>
      </c>
      <c r="B218" s="13" t="str">
        <f>IF(A218="","",EDATE($C$8,A218))</f>
        <v/>
      </c>
      <c r="C218" s="6" t="str">
        <f>IF(A218="","",$H$4)</f>
        <v/>
      </c>
      <c r="D218" s="6" t="str">
        <f>IF(A218="","",ROUND(E217*$C$7/12,2))</f>
        <v/>
      </c>
      <c r="E218" s="6" t="str">
        <f>IF(A218="","",ROUND(E217+D218+C218,2))</f>
        <v/>
      </c>
      <c r="F218" s="10" t="str">
        <f>IF(A218="","",IF($C$4=0,0,MIN(1,E218/$C$4)))</f>
        <v/>
      </c>
      <c r="G218" s="4"/>
      <c r="H218" s="6" t="str">
        <f>IF(OR(A218="",G218="",H217=""),"",ROUND(H217+ROUND(H217*$C$7/12,2)+G218,2))</f>
        <v/>
      </c>
      <c r="I218" s="6" t="str">
        <f>IF(H218="","",ROUND(H218-E218,2))</f>
        <v/>
      </c>
      <c r="J218" s="3" t="str">
        <f>IF(H218="","",A218)</f>
        <v/>
      </c>
    </row>
    <row r="219" spans="1:10" x14ac:dyDescent="0.25">
      <c r="A219" s="11" t="str">
        <f>IF(A218="","",IF(A218&gt;=$C$6,"",A218+1))</f>
        <v/>
      </c>
      <c r="B219" s="13" t="str">
        <f>IF(A219="","",EDATE($C$8,A219))</f>
        <v/>
      </c>
      <c r="C219" s="6" t="str">
        <f>IF(A219="","",$H$4)</f>
        <v/>
      </c>
      <c r="D219" s="6" t="str">
        <f>IF(A219="","",ROUND(E218*$C$7/12,2))</f>
        <v/>
      </c>
      <c r="E219" s="6" t="str">
        <f>IF(A219="","",ROUND(E218+D219+C219,2))</f>
        <v/>
      </c>
      <c r="F219" s="10" t="str">
        <f>IF(A219="","",IF($C$4=0,0,MIN(1,E219/$C$4)))</f>
        <v/>
      </c>
      <c r="G219" s="4"/>
      <c r="H219" s="6" t="str">
        <f>IF(OR(A219="",G219="",H218=""),"",ROUND(H218+ROUND(H218*$C$7/12,2)+G219,2))</f>
        <v/>
      </c>
      <c r="I219" s="6" t="str">
        <f>IF(H219="","",ROUND(H219-E219,2))</f>
        <v/>
      </c>
      <c r="J219" s="3" t="str">
        <f>IF(H219="","",A219)</f>
        <v/>
      </c>
    </row>
    <row r="220" spans="1:10" x14ac:dyDescent="0.25">
      <c r="A220" s="11" t="str">
        <f>IF(A219="","",IF(A219&gt;=$C$6,"",A219+1))</f>
        <v/>
      </c>
      <c r="B220" s="13" t="str">
        <f>IF(A220="","",EDATE($C$8,A220))</f>
        <v/>
      </c>
      <c r="C220" s="6" t="str">
        <f>IF(A220="","",$H$4)</f>
        <v/>
      </c>
      <c r="D220" s="6" t="str">
        <f>IF(A220="","",ROUND(E219*$C$7/12,2))</f>
        <v/>
      </c>
      <c r="E220" s="6" t="str">
        <f>IF(A220="","",ROUND(E219+D220+C220,2))</f>
        <v/>
      </c>
      <c r="F220" s="10" t="str">
        <f>IF(A220="","",IF($C$4=0,0,MIN(1,E220/$C$4)))</f>
        <v/>
      </c>
      <c r="G220" s="4"/>
      <c r="H220" s="6" t="str">
        <f>IF(OR(A220="",G220="",H219=""),"",ROUND(H219+ROUND(H219*$C$7/12,2)+G220,2))</f>
        <v/>
      </c>
      <c r="I220" s="6" t="str">
        <f>IF(H220="","",ROUND(H220-E220,2))</f>
        <v/>
      </c>
      <c r="J220" s="3" t="str">
        <f>IF(H220="","",A220)</f>
        <v/>
      </c>
    </row>
    <row r="221" spans="1:10" x14ac:dyDescent="0.25">
      <c r="A221" s="11" t="str">
        <f>IF(A220="","",IF(A220&gt;=$C$6,"",A220+1))</f>
        <v/>
      </c>
      <c r="B221" s="13" t="str">
        <f>IF(A221="","",EDATE($C$8,A221))</f>
        <v/>
      </c>
      <c r="C221" s="6" t="str">
        <f>IF(A221="","",$H$4)</f>
        <v/>
      </c>
      <c r="D221" s="6" t="str">
        <f>IF(A221="","",ROUND(E220*$C$7/12,2))</f>
        <v/>
      </c>
      <c r="E221" s="6" t="str">
        <f>IF(A221="","",ROUND(E220+D221+C221,2))</f>
        <v/>
      </c>
      <c r="F221" s="10" t="str">
        <f>IF(A221="","",IF($C$4=0,0,MIN(1,E221/$C$4)))</f>
        <v/>
      </c>
      <c r="G221" s="4"/>
      <c r="H221" s="6" t="str">
        <f>IF(OR(A221="",G221="",H220=""),"",ROUND(H220+ROUND(H220*$C$7/12,2)+G221,2))</f>
        <v/>
      </c>
      <c r="I221" s="6" t="str">
        <f>IF(H221="","",ROUND(H221-E221,2))</f>
        <v/>
      </c>
      <c r="J221" s="3" t="str">
        <f>IF(H221="","",A221)</f>
        <v/>
      </c>
    </row>
    <row r="222" spans="1:10" x14ac:dyDescent="0.25">
      <c r="A222" s="11" t="str">
        <f>IF(A221="","",IF(A221&gt;=$C$6,"",A221+1))</f>
        <v/>
      </c>
      <c r="B222" s="13" t="str">
        <f>IF(A222="","",EDATE($C$8,A222))</f>
        <v/>
      </c>
      <c r="C222" s="6" t="str">
        <f>IF(A222="","",$H$4)</f>
        <v/>
      </c>
      <c r="D222" s="6" t="str">
        <f>IF(A222="","",ROUND(E221*$C$7/12,2))</f>
        <v/>
      </c>
      <c r="E222" s="6" t="str">
        <f>IF(A222="","",ROUND(E221+D222+C222,2))</f>
        <v/>
      </c>
      <c r="F222" s="10" t="str">
        <f>IF(A222="","",IF($C$4=0,0,MIN(1,E222/$C$4)))</f>
        <v/>
      </c>
      <c r="G222" s="4"/>
      <c r="H222" s="6" t="str">
        <f>IF(OR(A222="",G222="",H221=""),"",ROUND(H221+ROUND(H221*$C$7/12,2)+G222,2))</f>
        <v/>
      </c>
      <c r="I222" s="6" t="str">
        <f>IF(H222="","",ROUND(H222-E222,2))</f>
        <v/>
      </c>
      <c r="J222" s="3" t="str">
        <f>IF(H222="","",A222)</f>
        <v/>
      </c>
    </row>
    <row r="223" spans="1:10" x14ac:dyDescent="0.25">
      <c r="A223" s="11" t="str">
        <f>IF(A222="","",IF(A222&gt;=$C$6,"",A222+1))</f>
        <v/>
      </c>
      <c r="B223" s="13" t="str">
        <f>IF(A223="","",EDATE($C$8,A223))</f>
        <v/>
      </c>
      <c r="C223" s="6" t="str">
        <f>IF(A223="","",$H$4)</f>
        <v/>
      </c>
      <c r="D223" s="6" t="str">
        <f>IF(A223="","",ROUND(E222*$C$7/12,2))</f>
        <v/>
      </c>
      <c r="E223" s="6" t="str">
        <f>IF(A223="","",ROUND(E222+D223+C223,2))</f>
        <v/>
      </c>
      <c r="F223" s="10" t="str">
        <f>IF(A223="","",IF($C$4=0,0,MIN(1,E223/$C$4)))</f>
        <v/>
      </c>
      <c r="G223" s="4"/>
      <c r="H223" s="6" t="str">
        <f>IF(OR(A223="",G223="",H222=""),"",ROUND(H222+ROUND(H222*$C$7/12,2)+G223,2))</f>
        <v/>
      </c>
      <c r="I223" s="6" t="str">
        <f>IF(H223="","",ROUND(H223-E223,2))</f>
        <v/>
      </c>
      <c r="J223" s="3" t="str">
        <f>IF(H223="","",A223)</f>
        <v/>
      </c>
    </row>
    <row r="224" spans="1:10" x14ac:dyDescent="0.25">
      <c r="A224" s="11" t="str">
        <f>IF(A223="","",IF(A223&gt;=$C$6,"",A223+1))</f>
        <v/>
      </c>
      <c r="B224" s="13" t="str">
        <f>IF(A224="","",EDATE($C$8,A224))</f>
        <v/>
      </c>
      <c r="C224" s="6" t="str">
        <f>IF(A224="","",$H$4)</f>
        <v/>
      </c>
      <c r="D224" s="6" t="str">
        <f>IF(A224="","",ROUND(E223*$C$7/12,2))</f>
        <v/>
      </c>
      <c r="E224" s="6" t="str">
        <f>IF(A224="","",ROUND(E223+D224+C224,2))</f>
        <v/>
      </c>
      <c r="F224" s="10" t="str">
        <f>IF(A224="","",IF($C$4=0,0,MIN(1,E224/$C$4)))</f>
        <v/>
      </c>
      <c r="G224" s="4"/>
      <c r="H224" s="6" t="str">
        <f>IF(OR(A224="",G224="",H223=""),"",ROUND(H223+ROUND(H223*$C$7/12,2)+G224,2))</f>
        <v/>
      </c>
      <c r="I224" s="6" t="str">
        <f>IF(H224="","",ROUND(H224-E224,2))</f>
        <v/>
      </c>
      <c r="J224" s="3" t="str">
        <f>IF(H224="","",A224)</f>
        <v/>
      </c>
    </row>
    <row r="225" spans="1:10" x14ac:dyDescent="0.25">
      <c r="A225" s="11" t="str">
        <f>IF(A224="","",IF(A224&gt;=$C$6,"",A224+1))</f>
        <v/>
      </c>
      <c r="B225" s="13" t="str">
        <f>IF(A225="","",EDATE($C$8,A225))</f>
        <v/>
      </c>
      <c r="C225" s="6" t="str">
        <f>IF(A225="","",$H$4)</f>
        <v/>
      </c>
      <c r="D225" s="6" t="str">
        <f>IF(A225="","",ROUND(E224*$C$7/12,2))</f>
        <v/>
      </c>
      <c r="E225" s="6" t="str">
        <f>IF(A225="","",ROUND(E224+D225+C225,2))</f>
        <v/>
      </c>
      <c r="F225" s="10" t="str">
        <f>IF(A225="","",IF($C$4=0,0,MIN(1,E225/$C$4)))</f>
        <v/>
      </c>
      <c r="G225" s="4"/>
      <c r="H225" s="6" t="str">
        <f>IF(OR(A225="",G225="",H224=""),"",ROUND(H224+ROUND(H224*$C$7/12,2)+G225,2))</f>
        <v/>
      </c>
      <c r="I225" s="6" t="str">
        <f>IF(H225="","",ROUND(H225-E225,2))</f>
        <v/>
      </c>
      <c r="J225" s="3" t="str">
        <f>IF(H225="","",A225)</f>
        <v/>
      </c>
    </row>
    <row r="226" spans="1:10" x14ac:dyDescent="0.25">
      <c r="A226" s="11" t="str">
        <f>IF(A225="","",IF(A225&gt;=$C$6,"",A225+1))</f>
        <v/>
      </c>
      <c r="B226" s="13" t="str">
        <f>IF(A226="","",EDATE($C$8,A226))</f>
        <v/>
      </c>
      <c r="C226" s="6" t="str">
        <f>IF(A226="","",$H$4)</f>
        <v/>
      </c>
      <c r="D226" s="6" t="str">
        <f>IF(A226="","",ROUND(E225*$C$7/12,2))</f>
        <v/>
      </c>
      <c r="E226" s="6" t="str">
        <f>IF(A226="","",ROUND(E225+D226+C226,2))</f>
        <v/>
      </c>
      <c r="F226" s="10" t="str">
        <f>IF(A226="","",IF($C$4=0,0,MIN(1,E226/$C$4)))</f>
        <v/>
      </c>
      <c r="G226" s="4"/>
      <c r="H226" s="6" t="str">
        <f>IF(OR(A226="",G226="",H225=""),"",ROUND(H225+ROUND(H225*$C$7/12,2)+G226,2))</f>
        <v/>
      </c>
      <c r="I226" s="6" t="str">
        <f>IF(H226="","",ROUND(H226-E226,2))</f>
        <v/>
      </c>
      <c r="J226" s="3" t="str">
        <f>IF(H226="","",A226)</f>
        <v/>
      </c>
    </row>
    <row r="227" spans="1:10" x14ac:dyDescent="0.25">
      <c r="A227" s="11" t="str">
        <f>IF(A226="","",IF(A226&gt;=$C$6,"",A226+1))</f>
        <v/>
      </c>
      <c r="B227" s="13" t="str">
        <f>IF(A227="","",EDATE($C$8,A227))</f>
        <v/>
      </c>
      <c r="C227" s="6" t="str">
        <f>IF(A227="","",$H$4)</f>
        <v/>
      </c>
      <c r="D227" s="6" t="str">
        <f>IF(A227="","",ROUND(E226*$C$7/12,2))</f>
        <v/>
      </c>
      <c r="E227" s="6" t="str">
        <f>IF(A227="","",ROUND(E226+D227+C227,2))</f>
        <v/>
      </c>
      <c r="F227" s="10" t="str">
        <f>IF(A227="","",IF($C$4=0,0,MIN(1,E227/$C$4)))</f>
        <v/>
      </c>
      <c r="G227" s="4"/>
      <c r="H227" s="6" t="str">
        <f>IF(OR(A227="",G227="",H226=""),"",ROUND(H226+ROUND(H226*$C$7/12,2)+G227,2))</f>
        <v/>
      </c>
      <c r="I227" s="6" t="str">
        <f>IF(H227="","",ROUND(H227-E227,2))</f>
        <v/>
      </c>
      <c r="J227" s="3" t="str">
        <f>IF(H227="","",A227)</f>
        <v/>
      </c>
    </row>
    <row r="228" spans="1:10" x14ac:dyDescent="0.25">
      <c r="A228" s="11" t="str">
        <f>IF(A227="","",IF(A227&gt;=$C$6,"",A227+1))</f>
        <v/>
      </c>
      <c r="B228" s="13" t="str">
        <f>IF(A228="","",EDATE($C$8,A228))</f>
        <v/>
      </c>
      <c r="C228" s="6" t="str">
        <f>IF(A228="","",$H$4)</f>
        <v/>
      </c>
      <c r="D228" s="6" t="str">
        <f>IF(A228="","",ROUND(E227*$C$7/12,2))</f>
        <v/>
      </c>
      <c r="E228" s="6" t="str">
        <f>IF(A228="","",ROUND(E227+D228+C228,2))</f>
        <v/>
      </c>
      <c r="F228" s="10" t="str">
        <f>IF(A228="","",IF($C$4=0,0,MIN(1,E228/$C$4)))</f>
        <v/>
      </c>
      <c r="G228" s="4"/>
      <c r="H228" s="6" t="str">
        <f>IF(OR(A228="",G228="",H227=""),"",ROUND(H227+ROUND(H227*$C$7/12,2)+G228,2))</f>
        <v/>
      </c>
      <c r="I228" s="6" t="str">
        <f>IF(H228="","",ROUND(H228-E228,2))</f>
        <v/>
      </c>
      <c r="J228" s="3" t="str">
        <f>IF(H228="","",A228)</f>
        <v/>
      </c>
    </row>
    <row r="229" spans="1:10" x14ac:dyDescent="0.25">
      <c r="A229" s="11" t="str">
        <f>IF(A228="","",IF(A228&gt;=$C$6,"",A228+1))</f>
        <v/>
      </c>
      <c r="B229" s="13" t="str">
        <f>IF(A229="","",EDATE($C$8,A229))</f>
        <v/>
      </c>
      <c r="C229" s="6" t="str">
        <f>IF(A229="","",$H$4)</f>
        <v/>
      </c>
      <c r="D229" s="6" t="str">
        <f>IF(A229="","",ROUND(E228*$C$7/12,2))</f>
        <v/>
      </c>
      <c r="E229" s="6" t="str">
        <f>IF(A229="","",ROUND(E228+D229+C229,2))</f>
        <v/>
      </c>
      <c r="F229" s="10" t="str">
        <f>IF(A229="","",IF($C$4=0,0,MIN(1,E229/$C$4)))</f>
        <v/>
      </c>
      <c r="G229" s="4"/>
      <c r="H229" s="6" t="str">
        <f>IF(OR(A229="",G229="",H228=""),"",ROUND(H228+ROUND(H228*$C$7/12,2)+G229,2))</f>
        <v/>
      </c>
      <c r="I229" s="6" t="str">
        <f>IF(H229="","",ROUND(H229-E229,2))</f>
        <v/>
      </c>
      <c r="J229" s="3" t="str">
        <f>IF(H229="","",A229)</f>
        <v/>
      </c>
    </row>
    <row r="230" spans="1:10" x14ac:dyDescent="0.25">
      <c r="A230" s="11" t="str">
        <f>IF(A229="","",IF(A229&gt;=$C$6,"",A229+1))</f>
        <v/>
      </c>
      <c r="B230" s="13" t="str">
        <f>IF(A230="","",EDATE($C$8,A230))</f>
        <v/>
      </c>
      <c r="C230" s="6" t="str">
        <f>IF(A230="","",$H$4)</f>
        <v/>
      </c>
      <c r="D230" s="6" t="str">
        <f>IF(A230="","",ROUND(E229*$C$7/12,2))</f>
        <v/>
      </c>
      <c r="E230" s="6" t="str">
        <f>IF(A230="","",ROUND(E229+D230+C230,2))</f>
        <v/>
      </c>
      <c r="F230" s="10" t="str">
        <f>IF(A230="","",IF($C$4=0,0,MIN(1,E230/$C$4)))</f>
        <v/>
      </c>
      <c r="G230" s="4"/>
      <c r="H230" s="6" t="str">
        <f>IF(OR(A230="",G230="",H229=""),"",ROUND(H229+ROUND(H229*$C$7/12,2)+G230,2))</f>
        <v/>
      </c>
      <c r="I230" s="6" t="str">
        <f>IF(H230="","",ROUND(H230-E230,2))</f>
        <v/>
      </c>
      <c r="J230" s="3" t="str">
        <f>IF(H230="","",A230)</f>
        <v/>
      </c>
    </row>
    <row r="231" spans="1:10" x14ac:dyDescent="0.25">
      <c r="A231" s="11" t="str">
        <f>IF(A230="","",IF(A230&gt;=$C$6,"",A230+1))</f>
        <v/>
      </c>
      <c r="B231" s="13" t="str">
        <f>IF(A231="","",EDATE($C$8,A231))</f>
        <v/>
      </c>
      <c r="C231" s="6" t="str">
        <f>IF(A231="","",$H$4)</f>
        <v/>
      </c>
      <c r="D231" s="6" t="str">
        <f>IF(A231="","",ROUND(E230*$C$7/12,2))</f>
        <v/>
      </c>
      <c r="E231" s="6" t="str">
        <f>IF(A231="","",ROUND(E230+D231+C231,2))</f>
        <v/>
      </c>
      <c r="F231" s="10" t="str">
        <f>IF(A231="","",IF($C$4=0,0,MIN(1,E231/$C$4)))</f>
        <v/>
      </c>
      <c r="G231" s="4"/>
      <c r="H231" s="6" t="str">
        <f>IF(OR(A231="",G231="",H230=""),"",ROUND(H230+ROUND(H230*$C$7/12,2)+G231,2))</f>
        <v/>
      </c>
      <c r="I231" s="6" t="str">
        <f>IF(H231="","",ROUND(H231-E231,2))</f>
        <v/>
      </c>
      <c r="J231" s="3" t="str">
        <f>IF(H231="","",A231)</f>
        <v/>
      </c>
    </row>
    <row r="232" spans="1:10" x14ac:dyDescent="0.25">
      <c r="A232" s="11" t="str">
        <f>IF(A231="","",IF(A231&gt;=$C$6,"",A231+1))</f>
        <v/>
      </c>
      <c r="B232" s="13" t="str">
        <f>IF(A232="","",EDATE($C$8,A232))</f>
        <v/>
      </c>
      <c r="C232" s="6" t="str">
        <f>IF(A232="","",$H$4)</f>
        <v/>
      </c>
      <c r="D232" s="6" t="str">
        <f>IF(A232="","",ROUND(E231*$C$7/12,2))</f>
        <v/>
      </c>
      <c r="E232" s="6" t="str">
        <f>IF(A232="","",ROUND(E231+D232+C232,2))</f>
        <v/>
      </c>
      <c r="F232" s="10" t="str">
        <f>IF(A232="","",IF($C$4=0,0,MIN(1,E232/$C$4)))</f>
        <v/>
      </c>
      <c r="G232" s="4"/>
      <c r="H232" s="6" t="str">
        <f>IF(OR(A232="",G232="",H231=""),"",ROUND(H231+ROUND(H231*$C$7/12,2)+G232,2))</f>
        <v/>
      </c>
      <c r="I232" s="6" t="str">
        <f>IF(H232="","",ROUND(H232-E232,2))</f>
        <v/>
      </c>
      <c r="J232" s="3" t="str">
        <f>IF(H232="","",A232)</f>
        <v/>
      </c>
    </row>
    <row r="233" spans="1:10" x14ac:dyDescent="0.25">
      <c r="A233" s="11" t="str">
        <f>IF(A232="","",IF(A232&gt;=$C$6,"",A232+1))</f>
        <v/>
      </c>
      <c r="B233" s="13" t="str">
        <f>IF(A233="","",EDATE($C$8,A233))</f>
        <v/>
      </c>
      <c r="C233" s="6" t="str">
        <f>IF(A233="","",$H$4)</f>
        <v/>
      </c>
      <c r="D233" s="6" t="str">
        <f>IF(A233="","",ROUND(E232*$C$7/12,2))</f>
        <v/>
      </c>
      <c r="E233" s="6" t="str">
        <f>IF(A233="","",ROUND(E232+D233+C233,2))</f>
        <v/>
      </c>
      <c r="F233" s="10" t="str">
        <f>IF(A233="","",IF($C$4=0,0,MIN(1,E233/$C$4)))</f>
        <v/>
      </c>
      <c r="G233" s="4"/>
      <c r="H233" s="6" t="str">
        <f>IF(OR(A233="",G233="",H232=""),"",ROUND(H232+ROUND(H232*$C$7/12,2)+G233,2))</f>
        <v/>
      </c>
      <c r="I233" s="6" t="str">
        <f>IF(H233="","",ROUND(H233-E233,2))</f>
        <v/>
      </c>
      <c r="J233" s="3" t="str">
        <f>IF(H233="","",A233)</f>
        <v/>
      </c>
    </row>
    <row r="234" spans="1:10" x14ac:dyDescent="0.25">
      <c r="A234" s="11" t="str">
        <f>IF(A233="","",IF(A233&gt;=$C$6,"",A233+1))</f>
        <v/>
      </c>
      <c r="B234" s="13" t="str">
        <f>IF(A234="","",EDATE($C$8,A234))</f>
        <v/>
      </c>
      <c r="C234" s="6" t="str">
        <f>IF(A234="","",$H$4)</f>
        <v/>
      </c>
      <c r="D234" s="6" t="str">
        <f>IF(A234="","",ROUND(E233*$C$7/12,2))</f>
        <v/>
      </c>
      <c r="E234" s="6" t="str">
        <f>IF(A234="","",ROUND(E233+D234+C234,2))</f>
        <v/>
      </c>
      <c r="F234" s="10" t="str">
        <f>IF(A234="","",IF($C$4=0,0,MIN(1,E234/$C$4)))</f>
        <v/>
      </c>
      <c r="G234" s="4"/>
      <c r="H234" s="6" t="str">
        <f>IF(OR(A234="",G234="",H233=""),"",ROUND(H233+ROUND(H233*$C$7/12,2)+G234,2))</f>
        <v/>
      </c>
      <c r="I234" s="6" t="str">
        <f>IF(H234="","",ROUND(H234-E234,2))</f>
        <v/>
      </c>
      <c r="J234" s="3" t="str">
        <f>IF(H234="","",A234)</f>
        <v/>
      </c>
    </row>
    <row r="235" spans="1:10" x14ac:dyDescent="0.25">
      <c r="A235" s="11" t="str">
        <f>IF(A234="","",IF(A234&gt;=$C$6,"",A234+1))</f>
        <v/>
      </c>
      <c r="B235" s="13" t="str">
        <f>IF(A235="","",EDATE($C$8,A235))</f>
        <v/>
      </c>
      <c r="C235" s="6" t="str">
        <f>IF(A235="","",$H$4)</f>
        <v/>
      </c>
      <c r="D235" s="6" t="str">
        <f>IF(A235="","",ROUND(E234*$C$7/12,2))</f>
        <v/>
      </c>
      <c r="E235" s="6" t="str">
        <f>IF(A235="","",ROUND(E234+D235+C235,2))</f>
        <v/>
      </c>
      <c r="F235" s="10" t="str">
        <f>IF(A235="","",IF($C$4=0,0,MIN(1,E235/$C$4)))</f>
        <v/>
      </c>
      <c r="G235" s="4"/>
      <c r="H235" s="6" t="str">
        <f>IF(OR(A235="",G235="",H234=""),"",ROUND(H234+ROUND(H234*$C$7/12,2)+G235,2))</f>
        <v/>
      </c>
      <c r="I235" s="6" t="str">
        <f>IF(H235="","",ROUND(H235-E235,2))</f>
        <v/>
      </c>
      <c r="J235" s="3" t="str">
        <f>IF(H235="","",A235)</f>
        <v/>
      </c>
    </row>
    <row r="236" spans="1:10" x14ac:dyDescent="0.25">
      <c r="A236" s="11" t="str">
        <f>IF(A235="","",IF(A235&gt;=$C$6,"",A235+1))</f>
        <v/>
      </c>
      <c r="B236" s="13" t="str">
        <f>IF(A236="","",EDATE($C$8,A236))</f>
        <v/>
      </c>
      <c r="C236" s="6" t="str">
        <f>IF(A236="","",$H$4)</f>
        <v/>
      </c>
      <c r="D236" s="6" t="str">
        <f>IF(A236="","",ROUND(E235*$C$7/12,2))</f>
        <v/>
      </c>
      <c r="E236" s="6" t="str">
        <f>IF(A236="","",ROUND(E235+D236+C236,2))</f>
        <v/>
      </c>
      <c r="F236" s="10" t="str">
        <f>IF(A236="","",IF($C$4=0,0,MIN(1,E236/$C$4)))</f>
        <v/>
      </c>
      <c r="G236" s="4"/>
      <c r="H236" s="6" t="str">
        <f>IF(OR(A236="",G236="",H235=""),"",ROUND(H235+ROUND(H235*$C$7/12,2)+G236,2))</f>
        <v/>
      </c>
      <c r="I236" s="6" t="str">
        <f>IF(H236="","",ROUND(H236-E236,2))</f>
        <v/>
      </c>
      <c r="J236" s="3" t="str">
        <f>IF(H236="","",A236)</f>
        <v/>
      </c>
    </row>
    <row r="237" spans="1:10" x14ac:dyDescent="0.25">
      <c r="A237" s="11" t="str">
        <f>IF(A236="","",IF(A236&gt;=$C$6,"",A236+1))</f>
        <v/>
      </c>
      <c r="B237" s="13" t="str">
        <f>IF(A237="","",EDATE($C$8,A237))</f>
        <v/>
      </c>
      <c r="C237" s="6" t="str">
        <f>IF(A237="","",$H$4)</f>
        <v/>
      </c>
      <c r="D237" s="6" t="str">
        <f>IF(A237="","",ROUND(E236*$C$7/12,2))</f>
        <v/>
      </c>
      <c r="E237" s="6" t="str">
        <f>IF(A237="","",ROUND(E236+D237+C237,2))</f>
        <v/>
      </c>
      <c r="F237" s="10" t="str">
        <f>IF(A237="","",IF($C$4=0,0,MIN(1,E237/$C$4)))</f>
        <v/>
      </c>
      <c r="G237" s="4"/>
      <c r="H237" s="6" t="str">
        <f>IF(OR(A237="",G237="",H236=""),"",ROUND(H236+ROUND(H236*$C$7/12,2)+G237,2))</f>
        <v/>
      </c>
      <c r="I237" s="6" t="str">
        <f>IF(H237="","",ROUND(H237-E237,2))</f>
        <v/>
      </c>
      <c r="J237" s="3" t="str">
        <f>IF(H237="","",A237)</f>
        <v/>
      </c>
    </row>
    <row r="238" spans="1:10" x14ac:dyDescent="0.25">
      <c r="A238" s="11" t="str">
        <f>IF(A237="","",IF(A237&gt;=$C$6,"",A237+1))</f>
        <v/>
      </c>
      <c r="B238" s="13" t="str">
        <f>IF(A238="","",EDATE($C$8,A238))</f>
        <v/>
      </c>
      <c r="C238" s="6" t="str">
        <f>IF(A238="","",$H$4)</f>
        <v/>
      </c>
      <c r="D238" s="6" t="str">
        <f>IF(A238="","",ROUND(E237*$C$7/12,2))</f>
        <v/>
      </c>
      <c r="E238" s="6" t="str">
        <f>IF(A238="","",ROUND(E237+D238+C238,2))</f>
        <v/>
      </c>
      <c r="F238" s="10" t="str">
        <f>IF(A238="","",IF($C$4=0,0,MIN(1,E238/$C$4)))</f>
        <v/>
      </c>
      <c r="G238" s="4"/>
      <c r="H238" s="6" t="str">
        <f>IF(OR(A238="",G238="",H237=""),"",ROUND(H237+ROUND(H237*$C$7/12,2)+G238,2))</f>
        <v/>
      </c>
      <c r="I238" s="6" t="str">
        <f>IF(H238="","",ROUND(H238-E238,2))</f>
        <v/>
      </c>
      <c r="J238" s="3" t="str">
        <f>IF(H238="","",A238)</f>
        <v/>
      </c>
    </row>
    <row r="239" spans="1:10" x14ac:dyDescent="0.25">
      <c r="A239" s="11" t="str">
        <f>IF(A238="","",IF(A238&gt;=$C$6,"",A238+1))</f>
        <v/>
      </c>
      <c r="B239" s="13" t="str">
        <f>IF(A239="","",EDATE($C$8,A239))</f>
        <v/>
      </c>
      <c r="C239" s="6" t="str">
        <f>IF(A239="","",$H$4)</f>
        <v/>
      </c>
      <c r="D239" s="6" t="str">
        <f>IF(A239="","",ROUND(E238*$C$7/12,2))</f>
        <v/>
      </c>
      <c r="E239" s="6" t="str">
        <f>IF(A239="","",ROUND(E238+D239+C239,2))</f>
        <v/>
      </c>
      <c r="F239" s="10" t="str">
        <f>IF(A239="","",IF($C$4=0,0,MIN(1,E239/$C$4)))</f>
        <v/>
      </c>
      <c r="G239" s="4"/>
      <c r="H239" s="6" t="str">
        <f>IF(OR(A239="",G239="",H238=""),"",ROUND(H238+ROUND(H238*$C$7/12,2)+G239,2))</f>
        <v/>
      </c>
      <c r="I239" s="6" t="str">
        <f>IF(H239="","",ROUND(H239-E239,2))</f>
        <v/>
      </c>
      <c r="J239" s="3" t="str">
        <f>IF(H239="","",A239)</f>
        <v/>
      </c>
    </row>
    <row r="240" spans="1:10" x14ac:dyDescent="0.25">
      <c r="A240" s="11" t="str">
        <f>IF(A239="","",IF(A239&gt;=$C$6,"",A239+1))</f>
        <v/>
      </c>
      <c r="B240" s="13" t="str">
        <f>IF(A240="","",EDATE($C$8,A240))</f>
        <v/>
      </c>
      <c r="C240" s="6" t="str">
        <f>IF(A240="","",$H$4)</f>
        <v/>
      </c>
      <c r="D240" s="6" t="str">
        <f>IF(A240="","",ROUND(E239*$C$7/12,2))</f>
        <v/>
      </c>
      <c r="E240" s="6" t="str">
        <f>IF(A240="","",ROUND(E239+D240+C240,2))</f>
        <v/>
      </c>
      <c r="F240" s="10" t="str">
        <f>IF(A240="","",IF($C$4=0,0,MIN(1,E240/$C$4)))</f>
        <v/>
      </c>
      <c r="G240" s="4"/>
      <c r="H240" s="6" t="str">
        <f>IF(OR(A240="",G240="",H239=""),"",ROUND(H239+ROUND(H239*$C$7/12,2)+G240,2))</f>
        <v/>
      </c>
      <c r="I240" s="6" t="str">
        <f>IF(H240="","",ROUND(H240-E240,2))</f>
        <v/>
      </c>
      <c r="J240" s="3" t="str">
        <f>IF(H240="","",A240)</f>
        <v/>
      </c>
    </row>
    <row r="241" spans="1:10" x14ac:dyDescent="0.25">
      <c r="A241" s="11" t="str">
        <f>IF(A240="","",IF(A240&gt;=$C$6,"",A240+1))</f>
        <v/>
      </c>
      <c r="B241" s="13" t="str">
        <f>IF(A241="","",EDATE($C$8,A241))</f>
        <v/>
      </c>
      <c r="C241" s="6" t="str">
        <f>IF(A241="","",$H$4)</f>
        <v/>
      </c>
      <c r="D241" s="6" t="str">
        <f>IF(A241="","",ROUND(E240*$C$7/12,2))</f>
        <v/>
      </c>
      <c r="E241" s="6" t="str">
        <f>IF(A241="","",ROUND(E240+D241+C241,2))</f>
        <v/>
      </c>
      <c r="F241" s="10" t="str">
        <f>IF(A241="","",IF($C$4=0,0,MIN(1,E241/$C$4)))</f>
        <v/>
      </c>
      <c r="G241" s="4"/>
      <c r="H241" s="6" t="str">
        <f>IF(OR(A241="",G241="",H240=""),"",ROUND(H240+ROUND(H240*$C$7/12,2)+G241,2))</f>
        <v/>
      </c>
      <c r="I241" s="6" t="str">
        <f>IF(H241="","",ROUND(H241-E241,2))</f>
        <v/>
      </c>
      <c r="J241" s="3" t="str">
        <f>IF(H241="","",A241)</f>
        <v/>
      </c>
    </row>
    <row r="242" spans="1:10" x14ac:dyDescent="0.25">
      <c r="A242" s="11" t="str">
        <f>IF(A241="","",IF(A241&gt;=$C$6,"",A241+1))</f>
        <v/>
      </c>
      <c r="B242" s="13" t="str">
        <f>IF(A242="","",EDATE($C$8,A242))</f>
        <v/>
      </c>
      <c r="C242" s="6" t="str">
        <f>IF(A242="","",$H$4)</f>
        <v/>
      </c>
      <c r="D242" s="6" t="str">
        <f>IF(A242="","",ROUND(E241*$C$7/12,2))</f>
        <v/>
      </c>
      <c r="E242" s="6" t="str">
        <f>IF(A242="","",ROUND(E241+D242+C242,2))</f>
        <v/>
      </c>
      <c r="F242" s="10" t="str">
        <f>IF(A242="","",IF($C$4=0,0,MIN(1,E242/$C$4)))</f>
        <v/>
      </c>
      <c r="G242" s="4"/>
      <c r="H242" s="6" t="str">
        <f>IF(OR(A242="",G242="",H241=""),"",ROUND(H241+ROUND(H241*$C$7/12,2)+G242,2))</f>
        <v/>
      </c>
      <c r="I242" s="6" t="str">
        <f>IF(H242="","",ROUND(H242-E242,2))</f>
        <v/>
      </c>
      <c r="J242" s="3" t="str">
        <f>IF(H242="","",A242)</f>
        <v/>
      </c>
    </row>
    <row r="243" spans="1:10" x14ac:dyDescent="0.25">
      <c r="A243" s="11" t="str">
        <f>IF(A242="","",IF(A242&gt;=$C$6,"",A242+1))</f>
        <v/>
      </c>
      <c r="B243" s="13" t="str">
        <f>IF(A243="","",EDATE($C$8,A243))</f>
        <v/>
      </c>
      <c r="C243" s="6" t="str">
        <f>IF(A243="","",$H$4)</f>
        <v/>
      </c>
      <c r="D243" s="6" t="str">
        <f>IF(A243="","",ROUND(E242*$C$7/12,2))</f>
        <v/>
      </c>
      <c r="E243" s="6" t="str">
        <f>IF(A243="","",ROUND(E242+D243+C243,2))</f>
        <v/>
      </c>
      <c r="F243" s="10" t="str">
        <f>IF(A243="","",IF($C$4=0,0,MIN(1,E243/$C$4)))</f>
        <v/>
      </c>
      <c r="G243" s="4"/>
      <c r="H243" s="6" t="str">
        <f>IF(OR(A243="",G243="",H242=""),"",ROUND(H242+ROUND(H242*$C$7/12,2)+G243,2))</f>
        <v/>
      </c>
      <c r="I243" s="6" t="str">
        <f>IF(H243="","",ROUND(H243-E243,2))</f>
        <v/>
      </c>
      <c r="J243" s="3" t="str">
        <f>IF(H243="","",A243)</f>
        <v/>
      </c>
    </row>
    <row r="244" spans="1:10" x14ac:dyDescent="0.25">
      <c r="A244" s="11" t="str">
        <f>IF(A243="","",IF(A243&gt;=$C$6,"",A243+1))</f>
        <v/>
      </c>
      <c r="B244" s="13" t="str">
        <f>IF(A244="","",EDATE($C$8,A244))</f>
        <v/>
      </c>
      <c r="C244" s="6" t="str">
        <f>IF(A244="","",$H$4)</f>
        <v/>
      </c>
      <c r="D244" s="6" t="str">
        <f>IF(A244="","",ROUND(E243*$C$7/12,2))</f>
        <v/>
      </c>
      <c r="E244" s="6" t="str">
        <f>IF(A244="","",ROUND(E243+D244+C244,2))</f>
        <v/>
      </c>
      <c r="F244" s="10" t="str">
        <f>IF(A244="","",IF($C$4=0,0,MIN(1,E244/$C$4)))</f>
        <v/>
      </c>
      <c r="G244" s="4"/>
      <c r="H244" s="6" t="str">
        <f>IF(OR(A244="",G244="",H243=""),"",ROUND(H243+ROUND(H243*$C$7/12,2)+G244,2))</f>
        <v/>
      </c>
      <c r="I244" s="6" t="str">
        <f>IF(H244="","",ROUND(H244-E244,2))</f>
        <v/>
      </c>
      <c r="J244" s="3" t="str">
        <f>IF(H244="","",A244)</f>
        <v/>
      </c>
    </row>
    <row r="245" spans="1:10" x14ac:dyDescent="0.25">
      <c r="A245" s="11" t="str">
        <f>IF(A244="","",IF(A244&gt;=$C$6,"",A244+1))</f>
        <v/>
      </c>
      <c r="B245" s="13" t="str">
        <f>IF(A245="","",EDATE($C$8,A245))</f>
        <v/>
      </c>
      <c r="C245" s="6" t="str">
        <f>IF(A245="","",$H$4)</f>
        <v/>
      </c>
      <c r="D245" s="6" t="str">
        <f>IF(A245="","",ROUND(E244*$C$7/12,2))</f>
        <v/>
      </c>
      <c r="E245" s="6" t="str">
        <f>IF(A245="","",ROUND(E244+D245+C245,2))</f>
        <v/>
      </c>
      <c r="F245" s="10" t="str">
        <f>IF(A245="","",IF($C$4=0,0,MIN(1,E245/$C$4)))</f>
        <v/>
      </c>
      <c r="G245" s="4"/>
      <c r="H245" s="6" t="str">
        <f>IF(OR(A245="",G245="",H244=""),"",ROUND(H244+ROUND(H244*$C$7/12,2)+G245,2))</f>
        <v/>
      </c>
      <c r="I245" s="6" t="str">
        <f>IF(H245="","",ROUND(H245-E245,2))</f>
        <v/>
      </c>
      <c r="J245" s="3" t="str">
        <f>IF(H245="","",A245)</f>
        <v/>
      </c>
    </row>
    <row r="246" spans="1:10" x14ac:dyDescent="0.25">
      <c r="A246" s="11" t="str">
        <f>IF(A245="","",IF(A245&gt;=$C$6,"",A245+1))</f>
        <v/>
      </c>
      <c r="B246" s="13" t="str">
        <f>IF(A246="","",EDATE($C$8,A246))</f>
        <v/>
      </c>
      <c r="C246" s="6" t="str">
        <f>IF(A246="","",$H$4)</f>
        <v/>
      </c>
      <c r="D246" s="6" t="str">
        <f>IF(A246="","",ROUND(E245*$C$7/12,2))</f>
        <v/>
      </c>
      <c r="E246" s="6" t="str">
        <f>IF(A246="","",ROUND(E245+D246+C246,2))</f>
        <v/>
      </c>
      <c r="F246" s="10" t="str">
        <f>IF(A246="","",IF($C$4=0,0,MIN(1,E246/$C$4)))</f>
        <v/>
      </c>
      <c r="G246" s="4"/>
      <c r="H246" s="6" t="str">
        <f>IF(OR(A246="",G246="",H245=""),"",ROUND(H245+ROUND(H245*$C$7/12,2)+G246,2))</f>
        <v/>
      </c>
      <c r="I246" s="6" t="str">
        <f>IF(H246="","",ROUND(H246-E246,2))</f>
        <v/>
      </c>
      <c r="J246" s="3" t="str">
        <f>IF(H246="","",A246)</f>
        <v/>
      </c>
    </row>
    <row r="247" spans="1:10" x14ac:dyDescent="0.25">
      <c r="A247" s="11" t="str">
        <f>IF(A246="","",IF(A246&gt;=$C$6,"",A246+1))</f>
        <v/>
      </c>
      <c r="B247" s="13" t="str">
        <f>IF(A247="","",EDATE($C$8,A247))</f>
        <v/>
      </c>
      <c r="C247" s="6" t="str">
        <f>IF(A247="","",$H$4)</f>
        <v/>
      </c>
      <c r="D247" s="6" t="str">
        <f>IF(A247="","",ROUND(E246*$C$7/12,2))</f>
        <v/>
      </c>
      <c r="E247" s="6" t="str">
        <f>IF(A247="","",ROUND(E246+D247+C247,2))</f>
        <v/>
      </c>
      <c r="F247" s="10" t="str">
        <f>IF(A247="","",IF($C$4=0,0,MIN(1,E247/$C$4)))</f>
        <v/>
      </c>
      <c r="G247" s="4"/>
      <c r="H247" s="6" t="str">
        <f>IF(OR(A247="",G247="",H246=""),"",ROUND(H246+ROUND(H246*$C$7/12,2)+G247,2))</f>
        <v/>
      </c>
      <c r="I247" s="6" t="str">
        <f>IF(H247="","",ROUND(H247-E247,2))</f>
        <v/>
      </c>
      <c r="J247" s="3" t="str">
        <f>IF(H247="","",A247)</f>
        <v/>
      </c>
    </row>
    <row r="248" spans="1:10" x14ac:dyDescent="0.25">
      <c r="A248" s="11" t="str">
        <f>IF(A247="","",IF(A247&gt;=$C$6,"",A247+1))</f>
        <v/>
      </c>
      <c r="B248" s="13" t="str">
        <f>IF(A248="","",EDATE($C$8,A248))</f>
        <v/>
      </c>
      <c r="C248" s="6" t="str">
        <f>IF(A248="","",$H$4)</f>
        <v/>
      </c>
      <c r="D248" s="6" t="str">
        <f>IF(A248="","",ROUND(E247*$C$7/12,2))</f>
        <v/>
      </c>
      <c r="E248" s="6" t="str">
        <f>IF(A248="","",ROUND(E247+D248+C248,2))</f>
        <v/>
      </c>
      <c r="F248" s="10" t="str">
        <f>IF(A248="","",IF($C$4=0,0,MIN(1,E248/$C$4)))</f>
        <v/>
      </c>
      <c r="G248" s="4"/>
      <c r="H248" s="6" t="str">
        <f>IF(OR(A248="",G248="",H247=""),"",ROUND(H247+ROUND(H247*$C$7/12,2)+G248,2))</f>
        <v/>
      </c>
      <c r="I248" s="6" t="str">
        <f>IF(H248="","",ROUND(H248-E248,2))</f>
        <v/>
      </c>
      <c r="J248" s="3" t="str">
        <f>IF(H248="","",A248)</f>
        <v/>
      </c>
    </row>
    <row r="249" spans="1:10" x14ac:dyDescent="0.25">
      <c r="A249" s="11" t="str">
        <f>IF(A248="","",IF(A248&gt;=$C$6,"",A248+1))</f>
        <v/>
      </c>
      <c r="B249" s="13" t="str">
        <f>IF(A249="","",EDATE($C$8,A249))</f>
        <v/>
      </c>
      <c r="C249" s="6" t="str">
        <f>IF(A249="","",$H$4)</f>
        <v/>
      </c>
      <c r="D249" s="6" t="str">
        <f>IF(A249="","",ROUND(E248*$C$7/12,2))</f>
        <v/>
      </c>
      <c r="E249" s="6" t="str">
        <f>IF(A249="","",ROUND(E248+D249+C249,2))</f>
        <v/>
      </c>
      <c r="F249" s="10" t="str">
        <f>IF(A249="","",IF($C$4=0,0,MIN(1,E249/$C$4)))</f>
        <v/>
      </c>
      <c r="G249" s="4"/>
      <c r="H249" s="6" t="str">
        <f>IF(OR(A249="",G249="",H248=""),"",ROUND(H248+ROUND(H248*$C$7/12,2)+G249,2))</f>
        <v/>
      </c>
      <c r="I249" s="6" t="str">
        <f>IF(H249="","",ROUND(H249-E249,2))</f>
        <v/>
      </c>
      <c r="J249" s="3" t="str">
        <f>IF(H249="","",A249)</f>
        <v/>
      </c>
    </row>
    <row r="250" spans="1:10" x14ac:dyDescent="0.25">
      <c r="A250" s="11" t="str">
        <f>IF(A249="","",IF(A249&gt;=$C$6,"",A249+1))</f>
        <v/>
      </c>
      <c r="B250" s="13" t="str">
        <f>IF(A250="","",EDATE($C$8,A250))</f>
        <v/>
      </c>
      <c r="C250" s="6" t="str">
        <f>IF(A250="","",$H$4)</f>
        <v/>
      </c>
      <c r="D250" s="6" t="str">
        <f>IF(A250="","",ROUND(E249*$C$7/12,2))</f>
        <v/>
      </c>
      <c r="E250" s="6" t="str">
        <f>IF(A250="","",ROUND(E249+D250+C250,2))</f>
        <v/>
      </c>
      <c r="F250" s="10" t="str">
        <f>IF(A250="","",IF($C$4=0,0,MIN(1,E250/$C$4)))</f>
        <v/>
      </c>
      <c r="G250" s="4"/>
      <c r="H250" s="6" t="str">
        <f>IF(OR(A250="",G250="",H249=""),"",ROUND(H249+ROUND(H249*$C$7/12,2)+G250,2))</f>
        <v/>
      </c>
      <c r="I250" s="6" t="str">
        <f>IF(H250="","",ROUND(H250-E250,2))</f>
        <v/>
      </c>
      <c r="J250" s="3" t="str">
        <f>IF(H250="","",A250)</f>
        <v/>
      </c>
    </row>
    <row r="251" spans="1:10" x14ac:dyDescent="0.25">
      <c r="A251" s="11" t="str">
        <f>IF(A250="","",IF(A250&gt;=$C$6,"",A250+1))</f>
        <v/>
      </c>
      <c r="B251" s="13" t="str">
        <f>IF(A251="","",EDATE($C$8,A251))</f>
        <v/>
      </c>
      <c r="C251" s="6" t="str">
        <f>IF(A251="","",$H$4)</f>
        <v/>
      </c>
      <c r="D251" s="6" t="str">
        <f>IF(A251="","",ROUND(E250*$C$7/12,2))</f>
        <v/>
      </c>
      <c r="E251" s="6" t="str">
        <f>IF(A251="","",ROUND(E250+D251+C251,2))</f>
        <v/>
      </c>
      <c r="F251" s="10" t="str">
        <f>IF(A251="","",IF($C$4=0,0,MIN(1,E251/$C$4)))</f>
        <v/>
      </c>
      <c r="G251" s="4"/>
      <c r="H251" s="6" t="str">
        <f>IF(OR(A251="",G251="",H250=""),"",ROUND(H250+ROUND(H250*$C$7/12,2)+G251,2))</f>
        <v/>
      </c>
      <c r="I251" s="6" t="str">
        <f>IF(H251="","",ROUND(H251-E251,2))</f>
        <v/>
      </c>
      <c r="J251" s="3" t="str">
        <f>IF(H251="","",A251)</f>
        <v/>
      </c>
    </row>
    <row r="252" spans="1:10" x14ac:dyDescent="0.25">
      <c r="A252" s="11" t="str">
        <f>IF(A251="","",IF(A251&gt;=$C$6,"",A251+1))</f>
        <v/>
      </c>
      <c r="B252" s="13" t="str">
        <f>IF(A252="","",EDATE($C$8,A252))</f>
        <v/>
      </c>
      <c r="C252" s="6" t="str">
        <f>IF(A252="","",$H$4)</f>
        <v/>
      </c>
      <c r="D252" s="6" t="str">
        <f>IF(A252="","",ROUND(E251*$C$7/12,2))</f>
        <v/>
      </c>
      <c r="E252" s="6" t="str">
        <f>IF(A252="","",ROUND(E251+D252+C252,2))</f>
        <v/>
      </c>
      <c r="F252" s="10" t="str">
        <f>IF(A252="","",IF($C$4=0,0,MIN(1,E252/$C$4)))</f>
        <v/>
      </c>
      <c r="G252" s="4"/>
      <c r="H252" s="6" t="str">
        <f>IF(OR(A252="",G252="",H251=""),"",ROUND(H251+ROUND(H251*$C$7/12,2)+G252,2))</f>
        <v/>
      </c>
      <c r="I252" s="6" t="str">
        <f>IF(H252="","",ROUND(H252-E252,2))</f>
        <v/>
      </c>
      <c r="J252" s="3" t="str">
        <f>IF(H252="","",A252)</f>
        <v/>
      </c>
    </row>
    <row r="253" spans="1:10" x14ac:dyDescent="0.25">
      <c r="A253" s="11" t="str">
        <f>IF(A252="","",IF(A252&gt;=$C$6,"",A252+1))</f>
        <v/>
      </c>
      <c r="B253" s="13" t="str">
        <f>IF(A253="","",EDATE($C$8,A253))</f>
        <v/>
      </c>
      <c r="C253" s="6" t="str">
        <f>IF(A253="","",$H$4)</f>
        <v/>
      </c>
      <c r="D253" s="6" t="str">
        <f>IF(A253="","",ROUND(E252*$C$7/12,2))</f>
        <v/>
      </c>
      <c r="E253" s="6" t="str">
        <f>IF(A253="","",ROUND(E252+D253+C253,2))</f>
        <v/>
      </c>
      <c r="F253" s="10" t="str">
        <f>IF(A253="","",IF($C$4=0,0,MIN(1,E253/$C$4)))</f>
        <v/>
      </c>
      <c r="G253" s="4"/>
      <c r="H253" s="6" t="str">
        <f>IF(OR(A253="",G253="",H252=""),"",ROUND(H252+ROUND(H252*$C$7/12,2)+G253,2))</f>
        <v/>
      </c>
      <c r="I253" s="6" t="str">
        <f>IF(H253="","",ROUND(H253-E253,2))</f>
        <v/>
      </c>
      <c r="J253" s="3" t="str">
        <f>IF(H253="","",A253)</f>
        <v/>
      </c>
    </row>
    <row r="254" spans="1:10" x14ac:dyDescent="0.25">
      <c r="A254" s="11" t="str">
        <f>IF(A253="","",IF(A253&gt;=$C$6,"",A253+1))</f>
        <v/>
      </c>
      <c r="B254" s="13" t="str">
        <f>IF(A254="","",EDATE($C$8,A254))</f>
        <v/>
      </c>
      <c r="C254" s="6" t="str">
        <f>IF(A254="","",$H$4)</f>
        <v/>
      </c>
      <c r="D254" s="6" t="str">
        <f>IF(A254="","",ROUND(E253*$C$7/12,2))</f>
        <v/>
      </c>
      <c r="E254" s="6" t="str">
        <f>IF(A254="","",ROUND(E253+D254+C254,2))</f>
        <v/>
      </c>
      <c r="F254" s="10" t="str">
        <f>IF(A254="","",IF($C$4=0,0,MIN(1,E254/$C$4)))</f>
        <v/>
      </c>
      <c r="G254" s="4"/>
      <c r="H254" s="6" t="str">
        <f>IF(OR(A254="",G254="",H253=""),"",ROUND(H253+ROUND(H253*$C$7/12,2)+G254,2))</f>
        <v/>
      </c>
      <c r="I254" s="6" t="str">
        <f>IF(H254="","",ROUND(H254-E254,2))</f>
        <v/>
      </c>
      <c r="J254" s="3" t="str">
        <f>IF(H254="","",A254)</f>
        <v/>
      </c>
    </row>
    <row r="255" spans="1:10" x14ac:dyDescent="0.25">
      <c r="A255" s="11" t="str">
        <f>IF(A254="","",IF(A254&gt;=$C$6,"",A254+1))</f>
        <v/>
      </c>
      <c r="B255" s="13" t="str">
        <f>IF(A255="","",EDATE($C$8,A255))</f>
        <v/>
      </c>
      <c r="C255" s="6" t="str">
        <f>IF(A255="","",$H$4)</f>
        <v/>
      </c>
      <c r="D255" s="6" t="str">
        <f>IF(A255="","",ROUND(E254*$C$7/12,2))</f>
        <v/>
      </c>
      <c r="E255" s="6" t="str">
        <f>IF(A255="","",ROUND(E254+D255+C255,2))</f>
        <v/>
      </c>
      <c r="F255" s="10" t="str">
        <f>IF(A255="","",IF($C$4=0,0,MIN(1,E255/$C$4)))</f>
        <v/>
      </c>
      <c r="G255" s="4"/>
      <c r="H255" s="6" t="str">
        <f>IF(OR(A255="",G255="",H254=""),"",ROUND(H254+ROUND(H254*$C$7/12,2)+G255,2))</f>
        <v/>
      </c>
      <c r="I255" s="6" t="str">
        <f>IF(H255="","",ROUND(H255-E255,2))</f>
        <v/>
      </c>
      <c r="J255" s="3" t="str">
        <f>IF(H255="","",A255)</f>
        <v/>
      </c>
    </row>
    <row r="256" spans="1:10" x14ac:dyDescent="0.25">
      <c r="A256" s="11" t="str">
        <f>IF(A255="","",IF(A255&gt;=$C$6,"",A255+1))</f>
        <v/>
      </c>
      <c r="B256" s="13" t="str">
        <f>IF(A256="","",EDATE($C$8,A256))</f>
        <v/>
      </c>
      <c r="C256" s="6" t="str">
        <f>IF(A256="","",$H$4)</f>
        <v/>
      </c>
      <c r="D256" s="6" t="str">
        <f>IF(A256="","",ROUND(E255*$C$7/12,2))</f>
        <v/>
      </c>
      <c r="E256" s="6" t="str">
        <f>IF(A256="","",ROUND(E255+D256+C256,2))</f>
        <v/>
      </c>
      <c r="F256" s="10" t="str">
        <f>IF(A256="","",IF($C$4=0,0,MIN(1,E256/$C$4)))</f>
        <v/>
      </c>
      <c r="G256" s="4"/>
      <c r="H256" s="6" t="str">
        <f>IF(OR(A256="",G256="",H255=""),"",ROUND(H255+ROUND(H255*$C$7/12,2)+G256,2))</f>
        <v/>
      </c>
      <c r="I256" s="6" t="str">
        <f>IF(H256="","",ROUND(H256-E256,2))</f>
        <v/>
      </c>
      <c r="J256" s="3" t="str">
        <f>IF(H256="","",A256)</f>
        <v/>
      </c>
    </row>
    <row r="257" spans="1:10" x14ac:dyDescent="0.25">
      <c r="A257" s="11" t="str">
        <f>IF(A256="","",IF(A256&gt;=$C$6,"",A256+1))</f>
        <v/>
      </c>
      <c r="B257" s="13" t="str">
        <f>IF(A257="","",EDATE($C$8,A257))</f>
        <v/>
      </c>
      <c r="C257" s="6" t="str">
        <f>IF(A257="","",$H$4)</f>
        <v/>
      </c>
      <c r="D257" s="6" t="str">
        <f>IF(A257="","",ROUND(E256*$C$7/12,2))</f>
        <v/>
      </c>
      <c r="E257" s="6" t="str">
        <f>IF(A257="","",ROUND(E256+D257+C257,2))</f>
        <v/>
      </c>
      <c r="F257" s="10" t="str">
        <f>IF(A257="","",IF($C$4=0,0,MIN(1,E257/$C$4)))</f>
        <v/>
      </c>
      <c r="G257" s="4"/>
      <c r="H257" s="6" t="str">
        <f>IF(OR(A257="",G257="",H256=""),"",ROUND(H256+ROUND(H256*$C$7/12,2)+G257,2))</f>
        <v/>
      </c>
      <c r="I257" s="6" t="str">
        <f>IF(H257="","",ROUND(H257-E257,2))</f>
        <v/>
      </c>
      <c r="J257" s="3" t="str">
        <f>IF(H257="","",A257)</f>
        <v/>
      </c>
    </row>
    <row r="258" spans="1:10" x14ac:dyDescent="0.25">
      <c r="A258" s="11" t="str">
        <f>IF(A257="","",IF(A257&gt;=$C$6,"",A257+1))</f>
        <v/>
      </c>
      <c r="B258" s="13" t="str">
        <f>IF(A258="","",EDATE($C$8,A258))</f>
        <v/>
      </c>
      <c r="C258" s="6" t="str">
        <f>IF(A258="","",$H$4)</f>
        <v/>
      </c>
      <c r="D258" s="6" t="str">
        <f>IF(A258="","",ROUND(E257*$C$7/12,2))</f>
        <v/>
      </c>
      <c r="E258" s="6" t="str">
        <f>IF(A258="","",ROUND(E257+D258+C258,2))</f>
        <v/>
      </c>
      <c r="F258" s="10" t="str">
        <f>IF(A258="","",IF($C$4=0,0,MIN(1,E258/$C$4)))</f>
        <v/>
      </c>
      <c r="G258" s="4"/>
      <c r="H258" s="6" t="str">
        <f>IF(OR(A258="",G258="",H257=""),"",ROUND(H257+ROUND(H257*$C$7/12,2)+G258,2))</f>
        <v/>
      </c>
      <c r="I258" s="6" t="str">
        <f>IF(H258="","",ROUND(H258-E258,2))</f>
        <v/>
      </c>
      <c r="J258" s="3" t="str">
        <f>IF(H258="","",A258)</f>
        <v/>
      </c>
    </row>
    <row r="259" spans="1:10" x14ac:dyDescent="0.25">
      <c r="A259" s="11" t="str">
        <f>IF(A258="","",IF(A258&gt;=$C$6,"",A258+1))</f>
        <v/>
      </c>
      <c r="B259" s="13" t="str">
        <f>IF(A259="","",EDATE($C$8,A259))</f>
        <v/>
      </c>
      <c r="C259" s="6" t="str">
        <f>IF(A259="","",$H$4)</f>
        <v/>
      </c>
      <c r="D259" s="6" t="str">
        <f>IF(A259="","",ROUND(E258*$C$7/12,2))</f>
        <v/>
      </c>
      <c r="E259" s="6" t="str">
        <f>IF(A259="","",ROUND(E258+D259+C259,2))</f>
        <v/>
      </c>
      <c r="F259" s="10" t="str">
        <f>IF(A259="","",IF($C$4=0,0,MIN(1,E259/$C$4)))</f>
        <v/>
      </c>
      <c r="G259" s="4"/>
      <c r="H259" s="6" t="str">
        <f>IF(OR(A259="",G259="",H258=""),"",ROUND(H258+ROUND(H258*$C$7/12,2)+G259,2))</f>
        <v/>
      </c>
      <c r="I259" s="6" t="str">
        <f>IF(H259="","",ROUND(H259-E259,2))</f>
        <v/>
      </c>
      <c r="J259" s="3" t="str">
        <f>IF(H259="","",A259)</f>
        <v/>
      </c>
    </row>
    <row r="260" spans="1:10" x14ac:dyDescent="0.25">
      <c r="A260" s="11" t="str">
        <f>IF(A259="","",IF(A259&gt;=$C$6,"",A259+1))</f>
        <v/>
      </c>
      <c r="B260" s="13" t="str">
        <f>IF(A260="","",EDATE($C$8,A260))</f>
        <v/>
      </c>
      <c r="C260" s="6" t="str">
        <f>IF(A260="","",$H$4)</f>
        <v/>
      </c>
      <c r="D260" s="6" t="str">
        <f>IF(A260="","",ROUND(E259*$C$7/12,2))</f>
        <v/>
      </c>
      <c r="E260" s="6" t="str">
        <f>IF(A260="","",ROUND(E259+D260+C260,2))</f>
        <v/>
      </c>
      <c r="F260" s="10" t="str">
        <f>IF(A260="","",IF($C$4=0,0,MIN(1,E260/$C$4)))</f>
        <v/>
      </c>
      <c r="G260" s="4"/>
      <c r="H260" s="6" t="str">
        <f>IF(OR(A260="",G260="",H259=""),"",ROUND(H259+ROUND(H259*$C$7/12,2)+G260,2))</f>
        <v/>
      </c>
      <c r="I260" s="6" t="str">
        <f>IF(H260="","",ROUND(H260-E260,2))</f>
        <v/>
      </c>
      <c r="J260" s="3" t="str">
        <f>IF(H260="","",A260)</f>
        <v/>
      </c>
    </row>
    <row r="261" spans="1:10" x14ac:dyDescent="0.25">
      <c r="A261" s="11" t="str">
        <f>IF(A260="","",IF(A260&gt;=$C$6,"",A260+1))</f>
        <v/>
      </c>
      <c r="B261" s="13" t="str">
        <f>IF(A261="","",EDATE($C$8,A261))</f>
        <v/>
      </c>
      <c r="C261" s="6" t="str">
        <f>IF(A261="","",$H$4)</f>
        <v/>
      </c>
      <c r="D261" s="6" t="str">
        <f>IF(A261="","",ROUND(E260*$C$7/12,2))</f>
        <v/>
      </c>
      <c r="E261" s="6" t="str">
        <f>IF(A261="","",ROUND(E260+D261+C261,2))</f>
        <v/>
      </c>
      <c r="F261" s="10" t="str">
        <f>IF(A261="","",IF($C$4=0,0,MIN(1,E261/$C$4)))</f>
        <v/>
      </c>
      <c r="G261" s="4"/>
      <c r="H261" s="6" t="str">
        <f>IF(OR(A261="",G261="",H260=""),"",ROUND(H260+ROUND(H260*$C$7/12,2)+G261,2))</f>
        <v/>
      </c>
      <c r="I261" s="6" t="str">
        <f>IF(H261="","",ROUND(H261-E261,2))</f>
        <v/>
      </c>
      <c r="J261" s="3" t="str">
        <f>IF(H261="","",A261)</f>
        <v/>
      </c>
    </row>
    <row r="262" spans="1:10" x14ac:dyDescent="0.25">
      <c r="A262" s="11" t="str">
        <f>IF(A261="","",IF(A261&gt;=$C$6,"",A261+1))</f>
        <v/>
      </c>
      <c r="B262" s="13" t="str">
        <f>IF(A262="","",EDATE($C$8,A262))</f>
        <v/>
      </c>
      <c r="C262" s="6" t="str">
        <f>IF(A262="","",$H$4)</f>
        <v/>
      </c>
      <c r="D262" s="6" t="str">
        <f>IF(A262="","",ROUND(E261*$C$7/12,2))</f>
        <v/>
      </c>
      <c r="E262" s="6" t="str">
        <f>IF(A262="","",ROUND(E261+D262+C262,2))</f>
        <v/>
      </c>
      <c r="F262" s="10" t="str">
        <f>IF(A262="","",IF($C$4=0,0,MIN(1,E262/$C$4)))</f>
        <v/>
      </c>
      <c r="G262" s="4"/>
      <c r="H262" s="6" t="str">
        <f>IF(OR(A262="",G262="",H261=""),"",ROUND(H261+ROUND(H261*$C$7/12,2)+G262,2))</f>
        <v/>
      </c>
      <c r="I262" s="6" t="str">
        <f>IF(H262="","",ROUND(H262-E262,2))</f>
        <v/>
      </c>
      <c r="J262" s="3" t="str">
        <f>IF(H262="","",A262)</f>
        <v/>
      </c>
    </row>
    <row r="263" spans="1:10" x14ac:dyDescent="0.25">
      <c r="A263" s="11" t="str">
        <f>IF(A262="","",IF(A262&gt;=$C$6,"",A262+1))</f>
        <v/>
      </c>
      <c r="B263" s="13" t="str">
        <f>IF(A263="","",EDATE($C$8,A263))</f>
        <v/>
      </c>
      <c r="C263" s="6" t="str">
        <f>IF(A263="","",$H$4)</f>
        <v/>
      </c>
      <c r="D263" s="6" t="str">
        <f>IF(A263="","",ROUND(E262*$C$7/12,2))</f>
        <v/>
      </c>
      <c r="E263" s="6" t="str">
        <f>IF(A263="","",ROUND(E262+D263+C263,2))</f>
        <v/>
      </c>
      <c r="F263" s="10" t="str">
        <f>IF(A263="","",IF($C$4=0,0,MIN(1,E263/$C$4)))</f>
        <v/>
      </c>
      <c r="G263" s="4"/>
      <c r="H263" s="6" t="str">
        <f>IF(OR(A263="",G263="",H262=""),"",ROUND(H262+ROUND(H262*$C$7/12,2)+G263,2))</f>
        <v/>
      </c>
      <c r="I263" s="6" t="str">
        <f>IF(H263="","",ROUND(H263-E263,2))</f>
        <v/>
      </c>
      <c r="J263" s="3" t="str">
        <f>IF(H263="","",A263)</f>
        <v/>
      </c>
    </row>
    <row r="264" spans="1:10" x14ac:dyDescent="0.25">
      <c r="A264" s="11" t="str">
        <f>IF(A263="","",IF(A263&gt;=$C$6,"",A263+1))</f>
        <v/>
      </c>
      <c r="B264" s="13" t="str">
        <f>IF(A264="","",EDATE($C$8,A264))</f>
        <v/>
      </c>
      <c r="C264" s="6" t="str">
        <f>IF(A264="","",$H$4)</f>
        <v/>
      </c>
      <c r="D264" s="6" t="str">
        <f>IF(A264="","",ROUND(E263*$C$7/12,2))</f>
        <v/>
      </c>
      <c r="E264" s="6" t="str">
        <f>IF(A264="","",ROUND(E263+D264+C264,2))</f>
        <v/>
      </c>
      <c r="F264" s="10" t="str">
        <f>IF(A264="","",IF($C$4=0,0,MIN(1,E264/$C$4)))</f>
        <v/>
      </c>
      <c r="G264" s="4"/>
      <c r="H264" s="6" t="str">
        <f>IF(OR(A264="",G264="",H263=""),"",ROUND(H263+ROUND(H263*$C$7/12,2)+G264,2))</f>
        <v/>
      </c>
      <c r="I264" s="6" t="str">
        <f>IF(H264="","",ROUND(H264-E264,2))</f>
        <v/>
      </c>
      <c r="J264" s="3" t="str">
        <f>IF(H264="","",A264)</f>
        <v/>
      </c>
    </row>
    <row r="265" spans="1:10" x14ac:dyDescent="0.25">
      <c r="A265" s="11" t="str">
        <f>IF(A264="","",IF(A264&gt;=$C$6,"",A264+1))</f>
        <v/>
      </c>
      <c r="B265" s="13" t="str">
        <f>IF(A265="","",EDATE($C$8,A265))</f>
        <v/>
      </c>
      <c r="C265" s="6" t="str">
        <f>IF(A265="","",$H$4)</f>
        <v/>
      </c>
      <c r="D265" s="6" t="str">
        <f>IF(A265="","",ROUND(E264*$C$7/12,2))</f>
        <v/>
      </c>
      <c r="E265" s="6" t="str">
        <f>IF(A265="","",ROUND(E264+D265+C265,2))</f>
        <v/>
      </c>
      <c r="F265" s="10" t="str">
        <f>IF(A265="","",IF($C$4=0,0,MIN(1,E265/$C$4)))</f>
        <v/>
      </c>
      <c r="G265" s="4"/>
      <c r="H265" s="6" t="str">
        <f>IF(OR(A265="",G265="",H264=""),"",ROUND(H264+ROUND(H264*$C$7/12,2)+G265,2))</f>
        <v/>
      </c>
      <c r="I265" s="6" t="str">
        <f>IF(H265="","",ROUND(H265-E265,2))</f>
        <v/>
      </c>
      <c r="J265" s="3" t="str">
        <f>IF(H265="","",A265)</f>
        <v/>
      </c>
    </row>
    <row r="266" spans="1:10" x14ac:dyDescent="0.25">
      <c r="A266" s="11" t="str">
        <f>IF(A265="","",IF(A265&gt;=$C$6,"",A265+1))</f>
        <v/>
      </c>
      <c r="B266" s="13" t="str">
        <f>IF(A266="","",EDATE($C$8,A266))</f>
        <v/>
      </c>
      <c r="C266" s="6" t="str">
        <f>IF(A266="","",$H$4)</f>
        <v/>
      </c>
      <c r="D266" s="6" t="str">
        <f>IF(A266="","",ROUND(E265*$C$7/12,2))</f>
        <v/>
      </c>
      <c r="E266" s="6" t="str">
        <f>IF(A266="","",ROUND(E265+D266+C266,2))</f>
        <v/>
      </c>
      <c r="F266" s="10" t="str">
        <f>IF(A266="","",IF($C$4=0,0,MIN(1,E266/$C$4)))</f>
        <v/>
      </c>
      <c r="G266" s="4"/>
      <c r="H266" s="6" t="str">
        <f>IF(OR(A266="",G266="",H265=""),"",ROUND(H265+ROUND(H265*$C$7/12,2)+G266,2))</f>
        <v/>
      </c>
      <c r="I266" s="6" t="str">
        <f>IF(H266="","",ROUND(H266-E266,2))</f>
        <v/>
      </c>
      <c r="J266" s="3" t="str">
        <f>IF(H266="","",A266)</f>
        <v/>
      </c>
    </row>
    <row r="267" spans="1:10" x14ac:dyDescent="0.25">
      <c r="A267" s="11" t="str">
        <f>IF(A266="","",IF(A266&gt;=$C$6,"",A266+1))</f>
        <v/>
      </c>
      <c r="B267" s="13" t="str">
        <f>IF(A267="","",EDATE($C$8,A267))</f>
        <v/>
      </c>
      <c r="C267" s="6" t="str">
        <f>IF(A267="","",$H$4)</f>
        <v/>
      </c>
      <c r="D267" s="6" t="str">
        <f>IF(A267="","",ROUND(E266*$C$7/12,2))</f>
        <v/>
      </c>
      <c r="E267" s="6" t="str">
        <f>IF(A267="","",ROUND(E266+D267+C267,2))</f>
        <v/>
      </c>
      <c r="F267" s="10" t="str">
        <f>IF(A267="","",IF($C$4=0,0,MIN(1,E267/$C$4)))</f>
        <v/>
      </c>
      <c r="G267" s="4"/>
      <c r="H267" s="6" t="str">
        <f>IF(OR(A267="",G267="",H266=""),"",ROUND(H266+ROUND(H266*$C$7/12,2)+G267,2))</f>
        <v/>
      </c>
      <c r="I267" s="6" t="str">
        <f>IF(H267="","",ROUND(H267-E267,2))</f>
        <v/>
      </c>
      <c r="J267" s="3" t="str">
        <f>IF(H267="","",A267)</f>
        <v/>
      </c>
    </row>
    <row r="268" spans="1:10" x14ac:dyDescent="0.25">
      <c r="A268" s="11" t="str">
        <f>IF(A267="","",IF(A267&gt;=$C$6,"",A267+1))</f>
        <v/>
      </c>
      <c r="B268" s="13" t="str">
        <f>IF(A268="","",EDATE($C$8,A268))</f>
        <v/>
      </c>
      <c r="C268" s="6" t="str">
        <f>IF(A268="","",$H$4)</f>
        <v/>
      </c>
      <c r="D268" s="6" t="str">
        <f>IF(A268="","",ROUND(E267*$C$7/12,2))</f>
        <v/>
      </c>
      <c r="E268" s="6" t="str">
        <f>IF(A268="","",ROUND(E267+D268+C268,2))</f>
        <v/>
      </c>
      <c r="F268" s="10" t="str">
        <f>IF(A268="","",IF($C$4=0,0,MIN(1,E268/$C$4)))</f>
        <v/>
      </c>
      <c r="G268" s="4"/>
      <c r="H268" s="6" t="str">
        <f>IF(OR(A268="",G268="",H267=""),"",ROUND(H267+ROUND(H267*$C$7/12,2)+G268,2))</f>
        <v/>
      </c>
      <c r="I268" s="6" t="str">
        <f>IF(H268="","",ROUND(H268-E268,2))</f>
        <v/>
      </c>
      <c r="J268" s="3" t="str">
        <f>IF(H268="","",A268)</f>
        <v/>
      </c>
    </row>
    <row r="269" spans="1:10" x14ac:dyDescent="0.25">
      <c r="A269" s="11" t="str">
        <f>IF(A268="","",IF(A268&gt;=$C$6,"",A268+1))</f>
        <v/>
      </c>
      <c r="B269" s="13" t="str">
        <f>IF(A269="","",EDATE($C$8,A269))</f>
        <v/>
      </c>
      <c r="C269" s="6" t="str">
        <f>IF(A269="","",$H$4)</f>
        <v/>
      </c>
      <c r="D269" s="6" t="str">
        <f>IF(A269="","",ROUND(E268*$C$7/12,2))</f>
        <v/>
      </c>
      <c r="E269" s="6" t="str">
        <f>IF(A269="","",ROUND(E268+D269+C269,2))</f>
        <v/>
      </c>
      <c r="F269" s="10" t="str">
        <f>IF(A269="","",IF($C$4=0,0,MIN(1,E269/$C$4)))</f>
        <v/>
      </c>
      <c r="G269" s="4"/>
      <c r="H269" s="6" t="str">
        <f>IF(OR(A269="",G269="",H268=""),"",ROUND(H268+ROUND(H268*$C$7/12,2)+G269,2))</f>
        <v/>
      </c>
      <c r="I269" s="6" t="str">
        <f>IF(H269="","",ROUND(H269-E269,2))</f>
        <v/>
      </c>
      <c r="J269" s="3" t="str">
        <f>IF(H269="","",A269)</f>
        <v/>
      </c>
    </row>
    <row r="270" spans="1:10" x14ac:dyDescent="0.25">
      <c r="A270" s="11" t="str">
        <f>IF(A269="","",IF(A269&gt;=$C$6,"",A269+1))</f>
        <v/>
      </c>
      <c r="B270" s="13" t="str">
        <f>IF(A270="","",EDATE($C$8,A270))</f>
        <v/>
      </c>
      <c r="C270" s="6" t="str">
        <f>IF(A270="","",$H$4)</f>
        <v/>
      </c>
      <c r="D270" s="6" t="str">
        <f>IF(A270="","",ROUND(E269*$C$7/12,2))</f>
        <v/>
      </c>
      <c r="E270" s="6" t="str">
        <f>IF(A270="","",ROUND(E269+D270+C270,2))</f>
        <v/>
      </c>
      <c r="F270" s="10" t="str">
        <f>IF(A270="","",IF($C$4=0,0,MIN(1,E270/$C$4)))</f>
        <v/>
      </c>
      <c r="G270" s="4"/>
      <c r="H270" s="6" t="str">
        <f>IF(OR(A270="",G270="",H269=""),"",ROUND(H269+ROUND(H269*$C$7/12,2)+G270,2))</f>
        <v/>
      </c>
      <c r="I270" s="6" t="str">
        <f>IF(H270="","",ROUND(H270-E270,2))</f>
        <v/>
      </c>
      <c r="J270" s="3" t="str">
        <f>IF(H270="","",A270)</f>
        <v/>
      </c>
    </row>
    <row r="271" spans="1:10" x14ac:dyDescent="0.25">
      <c r="A271" s="11" t="str">
        <f>IF(A270="","",IF(A270&gt;=$C$6,"",A270+1))</f>
        <v/>
      </c>
      <c r="B271" s="13" t="str">
        <f>IF(A271="","",EDATE($C$8,A271))</f>
        <v/>
      </c>
      <c r="C271" s="6" t="str">
        <f>IF(A271="","",$H$4)</f>
        <v/>
      </c>
      <c r="D271" s="6" t="str">
        <f>IF(A271="","",ROUND(E270*$C$7/12,2))</f>
        <v/>
      </c>
      <c r="E271" s="6" t="str">
        <f>IF(A271="","",ROUND(E270+D271+C271,2))</f>
        <v/>
      </c>
      <c r="F271" s="10" t="str">
        <f>IF(A271="","",IF($C$4=0,0,MIN(1,E271/$C$4)))</f>
        <v/>
      </c>
      <c r="G271" s="4"/>
      <c r="H271" s="6" t="str">
        <f>IF(OR(A271="",G271="",H270=""),"",ROUND(H270+ROUND(H270*$C$7/12,2)+G271,2))</f>
        <v/>
      </c>
      <c r="I271" s="6" t="str">
        <f>IF(H271="","",ROUND(H271-E271,2))</f>
        <v/>
      </c>
      <c r="J271" s="3" t="str">
        <f>IF(H271="","",A271)</f>
        <v/>
      </c>
    </row>
    <row r="272" spans="1:10" x14ac:dyDescent="0.25">
      <c r="A272" s="11" t="str">
        <f>IF(A271="","",IF(A271&gt;=$C$6,"",A271+1))</f>
        <v/>
      </c>
      <c r="B272" s="13" t="str">
        <f>IF(A272="","",EDATE($C$8,A272))</f>
        <v/>
      </c>
      <c r="C272" s="6" t="str">
        <f>IF(A272="","",$H$4)</f>
        <v/>
      </c>
      <c r="D272" s="6" t="str">
        <f>IF(A272="","",ROUND(E271*$C$7/12,2))</f>
        <v/>
      </c>
      <c r="E272" s="6" t="str">
        <f>IF(A272="","",ROUND(E271+D272+C272,2))</f>
        <v/>
      </c>
      <c r="F272" s="10" t="str">
        <f>IF(A272="","",IF($C$4=0,0,MIN(1,E272/$C$4)))</f>
        <v/>
      </c>
      <c r="G272" s="4"/>
      <c r="H272" s="6" t="str">
        <f>IF(OR(A272="",G272="",H271=""),"",ROUND(H271+ROUND(H271*$C$7/12,2)+G272,2))</f>
        <v/>
      </c>
      <c r="I272" s="6" t="str">
        <f>IF(H272="","",ROUND(H272-E272,2))</f>
        <v/>
      </c>
      <c r="J272" s="3" t="str">
        <f>IF(H272="","",A272)</f>
        <v/>
      </c>
    </row>
    <row r="273" spans="1:10" x14ac:dyDescent="0.25">
      <c r="A273" s="11" t="str">
        <f>IF(A272="","",IF(A272&gt;=$C$6,"",A272+1))</f>
        <v/>
      </c>
      <c r="B273" s="13" t="str">
        <f>IF(A273="","",EDATE($C$8,A273))</f>
        <v/>
      </c>
      <c r="C273" s="6" t="str">
        <f>IF(A273="","",$H$4)</f>
        <v/>
      </c>
      <c r="D273" s="6" t="str">
        <f>IF(A273="","",ROUND(E272*$C$7/12,2))</f>
        <v/>
      </c>
      <c r="E273" s="6" t="str">
        <f>IF(A273="","",ROUND(E272+D273+C273,2))</f>
        <v/>
      </c>
      <c r="F273" s="10" t="str">
        <f>IF(A273="","",IF($C$4=0,0,MIN(1,E273/$C$4)))</f>
        <v/>
      </c>
      <c r="G273" s="4"/>
      <c r="H273" s="6" t="str">
        <f>IF(OR(A273="",G273="",H272=""),"",ROUND(H272+ROUND(H272*$C$7/12,2)+G273,2))</f>
        <v/>
      </c>
      <c r="I273" s="6" t="str">
        <f>IF(H273="","",ROUND(H273-E273,2))</f>
        <v/>
      </c>
      <c r="J273" s="3" t="str">
        <f>IF(H273="","",A273)</f>
        <v/>
      </c>
    </row>
    <row r="274" spans="1:10" x14ac:dyDescent="0.25">
      <c r="A274" s="11" t="str">
        <f>IF(A273="","",IF(A273&gt;=$C$6,"",A273+1))</f>
        <v/>
      </c>
      <c r="B274" s="13" t="str">
        <f>IF(A274="","",EDATE($C$8,A274))</f>
        <v/>
      </c>
      <c r="C274" s="6" t="str">
        <f>IF(A274="","",$H$4)</f>
        <v/>
      </c>
      <c r="D274" s="6" t="str">
        <f>IF(A274="","",ROUND(E273*$C$7/12,2))</f>
        <v/>
      </c>
      <c r="E274" s="6" t="str">
        <f>IF(A274="","",ROUND(E273+D274+C274,2))</f>
        <v/>
      </c>
      <c r="F274" s="10" t="str">
        <f>IF(A274="","",IF($C$4=0,0,MIN(1,E274/$C$4)))</f>
        <v/>
      </c>
      <c r="G274" s="4"/>
      <c r="H274" s="6" t="str">
        <f>IF(OR(A274="",G274="",H273=""),"",ROUND(H273+ROUND(H273*$C$7/12,2)+G274,2))</f>
        <v/>
      </c>
      <c r="I274" s="6" t="str">
        <f>IF(H274="","",ROUND(H274-E274,2))</f>
        <v/>
      </c>
      <c r="J274" s="3" t="str">
        <f>IF(H274="","",A274)</f>
        <v/>
      </c>
    </row>
    <row r="275" spans="1:10" x14ac:dyDescent="0.25">
      <c r="A275" s="11" t="str">
        <f>IF(A274="","",IF(A274&gt;=$C$6,"",A274+1))</f>
        <v/>
      </c>
      <c r="B275" s="13" t="str">
        <f>IF(A275="","",EDATE($C$8,A275))</f>
        <v/>
      </c>
      <c r="C275" s="6" t="str">
        <f>IF(A275="","",$H$4)</f>
        <v/>
      </c>
      <c r="D275" s="6" t="str">
        <f>IF(A275="","",ROUND(E274*$C$7/12,2))</f>
        <v/>
      </c>
      <c r="E275" s="6" t="str">
        <f>IF(A275="","",ROUND(E274+D275+C275,2))</f>
        <v/>
      </c>
      <c r="F275" s="10" t="str">
        <f>IF(A275="","",IF($C$4=0,0,MIN(1,E275/$C$4)))</f>
        <v/>
      </c>
      <c r="G275" s="4"/>
      <c r="H275" s="6" t="str">
        <f>IF(OR(A275="",G275="",H274=""),"",ROUND(H274+ROUND(H274*$C$7/12,2)+G275,2))</f>
        <v/>
      </c>
      <c r="I275" s="6" t="str">
        <f>IF(H275="","",ROUND(H275-E275,2))</f>
        <v/>
      </c>
      <c r="J275" s="3" t="str">
        <f>IF(H275="","",A275)</f>
        <v/>
      </c>
    </row>
    <row r="276" spans="1:10" x14ac:dyDescent="0.25">
      <c r="A276" s="11" t="str">
        <f>IF(A275="","",IF(A275&gt;=$C$6,"",A275+1))</f>
        <v/>
      </c>
      <c r="B276" s="13" t="str">
        <f>IF(A276="","",EDATE($C$8,A276))</f>
        <v/>
      </c>
      <c r="C276" s="6" t="str">
        <f>IF(A276="","",$H$4)</f>
        <v/>
      </c>
      <c r="D276" s="6" t="str">
        <f>IF(A276="","",ROUND(E275*$C$7/12,2))</f>
        <v/>
      </c>
      <c r="E276" s="6" t="str">
        <f>IF(A276="","",ROUND(E275+D276+C276,2))</f>
        <v/>
      </c>
      <c r="F276" s="10" t="str">
        <f>IF(A276="","",IF($C$4=0,0,MIN(1,E276/$C$4)))</f>
        <v/>
      </c>
      <c r="G276" s="4"/>
      <c r="H276" s="6" t="str">
        <f>IF(OR(A276="",G276="",H275=""),"",ROUND(H275+ROUND(H275*$C$7/12,2)+G276,2))</f>
        <v/>
      </c>
      <c r="I276" s="6" t="str">
        <f>IF(H276="","",ROUND(H276-E276,2))</f>
        <v/>
      </c>
      <c r="J276" s="3" t="str">
        <f>IF(H276="","",A276)</f>
        <v/>
      </c>
    </row>
    <row r="277" spans="1:10" x14ac:dyDescent="0.25">
      <c r="A277" s="11" t="str">
        <f>IF(A276="","",IF(A276&gt;=$C$6,"",A276+1))</f>
        <v/>
      </c>
      <c r="B277" s="13" t="str">
        <f>IF(A277="","",EDATE($C$8,A277))</f>
        <v/>
      </c>
      <c r="C277" s="6" t="str">
        <f>IF(A277="","",$H$4)</f>
        <v/>
      </c>
      <c r="D277" s="6" t="str">
        <f>IF(A277="","",ROUND(E276*$C$7/12,2))</f>
        <v/>
      </c>
      <c r="E277" s="6" t="str">
        <f>IF(A277="","",ROUND(E276+D277+C277,2))</f>
        <v/>
      </c>
      <c r="F277" s="10" t="str">
        <f>IF(A277="","",IF($C$4=0,0,MIN(1,E277/$C$4)))</f>
        <v/>
      </c>
      <c r="G277" s="4"/>
      <c r="H277" s="6" t="str">
        <f>IF(OR(A277="",G277="",H276=""),"",ROUND(H276+ROUND(H276*$C$7/12,2)+G277,2))</f>
        <v/>
      </c>
      <c r="I277" s="6" t="str">
        <f>IF(H277="","",ROUND(H277-E277,2))</f>
        <v/>
      </c>
      <c r="J277" s="3" t="str">
        <f>IF(H277="","",A277)</f>
        <v/>
      </c>
    </row>
    <row r="278" spans="1:10" x14ac:dyDescent="0.25">
      <c r="A278" s="11" t="str">
        <f>IF(A277="","",IF(A277&gt;=$C$6,"",A277+1))</f>
        <v/>
      </c>
      <c r="B278" s="13" t="str">
        <f>IF(A278="","",EDATE($C$8,A278))</f>
        <v/>
      </c>
      <c r="C278" s="6" t="str">
        <f>IF(A278="","",$H$4)</f>
        <v/>
      </c>
      <c r="D278" s="6" t="str">
        <f>IF(A278="","",ROUND(E277*$C$7/12,2))</f>
        <v/>
      </c>
      <c r="E278" s="6" t="str">
        <f>IF(A278="","",ROUND(E277+D278+C278,2))</f>
        <v/>
      </c>
      <c r="F278" s="10" t="str">
        <f>IF(A278="","",IF($C$4=0,0,MIN(1,E278/$C$4)))</f>
        <v/>
      </c>
      <c r="G278" s="4"/>
      <c r="H278" s="6" t="str">
        <f>IF(OR(A278="",G278="",H277=""),"",ROUND(H277+ROUND(H277*$C$7/12,2)+G278,2))</f>
        <v/>
      </c>
      <c r="I278" s="6" t="str">
        <f>IF(H278="","",ROUND(H278-E278,2))</f>
        <v/>
      </c>
      <c r="J278" s="3" t="str">
        <f>IF(H278="","",A278)</f>
        <v/>
      </c>
    </row>
    <row r="279" spans="1:10" x14ac:dyDescent="0.25">
      <c r="A279" s="11" t="str">
        <f>IF(A278="","",IF(A278&gt;=$C$6,"",A278+1))</f>
        <v/>
      </c>
      <c r="B279" s="13" t="str">
        <f>IF(A279="","",EDATE($C$8,A279))</f>
        <v/>
      </c>
      <c r="C279" s="6" t="str">
        <f>IF(A279="","",$H$4)</f>
        <v/>
      </c>
      <c r="D279" s="6" t="str">
        <f>IF(A279="","",ROUND(E278*$C$7/12,2))</f>
        <v/>
      </c>
      <c r="E279" s="6" t="str">
        <f>IF(A279="","",ROUND(E278+D279+C279,2))</f>
        <v/>
      </c>
      <c r="F279" s="10" t="str">
        <f>IF(A279="","",IF($C$4=0,0,MIN(1,E279/$C$4)))</f>
        <v/>
      </c>
      <c r="G279" s="4"/>
      <c r="H279" s="6" t="str">
        <f>IF(OR(A279="",G279="",H278=""),"",ROUND(H278+ROUND(H278*$C$7/12,2)+G279,2))</f>
        <v/>
      </c>
      <c r="I279" s="6" t="str">
        <f>IF(H279="","",ROUND(H279-E279,2))</f>
        <v/>
      </c>
      <c r="J279" s="3" t="str">
        <f>IF(H279="","",A279)</f>
        <v/>
      </c>
    </row>
    <row r="280" spans="1:10" x14ac:dyDescent="0.25">
      <c r="A280" s="11" t="str">
        <f>IF(A279="","",IF(A279&gt;=$C$6,"",A279+1))</f>
        <v/>
      </c>
      <c r="B280" s="13" t="str">
        <f>IF(A280="","",EDATE($C$8,A280))</f>
        <v/>
      </c>
      <c r="C280" s="6" t="str">
        <f>IF(A280="","",$H$4)</f>
        <v/>
      </c>
      <c r="D280" s="6" t="str">
        <f>IF(A280="","",ROUND(E279*$C$7/12,2))</f>
        <v/>
      </c>
      <c r="E280" s="6" t="str">
        <f>IF(A280="","",ROUND(E279+D280+C280,2))</f>
        <v/>
      </c>
      <c r="F280" s="10" t="str">
        <f>IF(A280="","",IF($C$4=0,0,MIN(1,E280/$C$4)))</f>
        <v/>
      </c>
      <c r="G280" s="4"/>
      <c r="H280" s="6" t="str">
        <f>IF(OR(A280="",G280="",H279=""),"",ROUND(H279+ROUND(H279*$C$7/12,2)+G280,2))</f>
        <v/>
      </c>
      <c r="I280" s="6" t="str">
        <f>IF(H280="","",ROUND(H280-E280,2))</f>
        <v/>
      </c>
      <c r="J280" s="3" t="str">
        <f>IF(H280="","",A280)</f>
        <v/>
      </c>
    </row>
    <row r="281" spans="1:10" x14ac:dyDescent="0.25">
      <c r="A281" s="11" t="str">
        <f>IF(A280="","",IF(A280&gt;=$C$6,"",A280+1))</f>
        <v/>
      </c>
      <c r="B281" s="13" t="str">
        <f>IF(A281="","",EDATE($C$8,A281))</f>
        <v/>
      </c>
      <c r="C281" s="6" t="str">
        <f>IF(A281="","",$H$4)</f>
        <v/>
      </c>
      <c r="D281" s="6" t="str">
        <f>IF(A281="","",ROUND(E280*$C$7/12,2))</f>
        <v/>
      </c>
      <c r="E281" s="6" t="str">
        <f>IF(A281="","",ROUND(E280+D281+C281,2))</f>
        <v/>
      </c>
      <c r="F281" s="10" t="str">
        <f>IF(A281="","",IF($C$4=0,0,MIN(1,E281/$C$4)))</f>
        <v/>
      </c>
      <c r="G281" s="4"/>
      <c r="H281" s="6" t="str">
        <f>IF(OR(A281="",G281="",H280=""),"",ROUND(H280+ROUND(H280*$C$7/12,2)+G281,2))</f>
        <v/>
      </c>
      <c r="I281" s="6" t="str">
        <f>IF(H281="","",ROUND(H281-E281,2))</f>
        <v/>
      </c>
      <c r="J281" s="3" t="str">
        <f>IF(H281="","",A281)</f>
        <v/>
      </c>
    </row>
    <row r="282" spans="1:10" x14ac:dyDescent="0.25">
      <c r="A282" s="11" t="str">
        <f>IF(A281="","",IF(A281&gt;=$C$6,"",A281+1))</f>
        <v/>
      </c>
      <c r="B282" s="13" t="str">
        <f>IF(A282="","",EDATE($C$8,A282))</f>
        <v/>
      </c>
      <c r="C282" s="6" t="str">
        <f>IF(A282="","",$H$4)</f>
        <v/>
      </c>
      <c r="D282" s="6" t="str">
        <f>IF(A282="","",ROUND(E281*$C$7/12,2))</f>
        <v/>
      </c>
      <c r="E282" s="6" t="str">
        <f>IF(A282="","",ROUND(E281+D282+C282,2))</f>
        <v/>
      </c>
      <c r="F282" s="10" t="str">
        <f>IF(A282="","",IF($C$4=0,0,MIN(1,E282/$C$4)))</f>
        <v/>
      </c>
      <c r="G282" s="4"/>
      <c r="H282" s="6" t="str">
        <f>IF(OR(A282="",G282="",H281=""),"",ROUND(H281+ROUND(H281*$C$7/12,2)+G282,2))</f>
        <v/>
      </c>
      <c r="I282" s="6" t="str">
        <f>IF(H282="","",ROUND(H282-E282,2))</f>
        <v/>
      </c>
      <c r="J282" s="3" t="str">
        <f>IF(H282="","",A282)</f>
        <v/>
      </c>
    </row>
    <row r="283" spans="1:10" x14ac:dyDescent="0.25">
      <c r="A283" s="11" t="str">
        <f>IF(A282="","",IF(A282&gt;=$C$6,"",A282+1))</f>
        <v/>
      </c>
      <c r="B283" s="13" t="str">
        <f>IF(A283="","",EDATE($C$8,A283))</f>
        <v/>
      </c>
      <c r="C283" s="6" t="str">
        <f>IF(A283="","",$H$4)</f>
        <v/>
      </c>
      <c r="D283" s="6" t="str">
        <f>IF(A283="","",ROUND(E282*$C$7/12,2))</f>
        <v/>
      </c>
      <c r="E283" s="6" t="str">
        <f>IF(A283="","",ROUND(E282+D283+C283,2))</f>
        <v/>
      </c>
      <c r="F283" s="10" t="str">
        <f>IF(A283="","",IF($C$4=0,0,MIN(1,E283/$C$4)))</f>
        <v/>
      </c>
      <c r="G283" s="4"/>
      <c r="H283" s="6" t="str">
        <f>IF(OR(A283="",G283="",H282=""),"",ROUND(H282+ROUND(H282*$C$7/12,2)+G283,2))</f>
        <v/>
      </c>
      <c r="I283" s="6" t="str">
        <f>IF(H283="","",ROUND(H283-E283,2))</f>
        <v/>
      </c>
      <c r="J283" s="3" t="str">
        <f>IF(H283="","",A283)</f>
        <v/>
      </c>
    </row>
    <row r="284" spans="1:10" x14ac:dyDescent="0.25">
      <c r="A284" s="11" t="str">
        <f>IF(A283="","",IF(A283&gt;=$C$6,"",A283+1))</f>
        <v/>
      </c>
      <c r="B284" s="13" t="str">
        <f>IF(A284="","",EDATE($C$8,A284))</f>
        <v/>
      </c>
      <c r="C284" s="6" t="str">
        <f>IF(A284="","",$H$4)</f>
        <v/>
      </c>
      <c r="D284" s="6" t="str">
        <f>IF(A284="","",ROUND(E283*$C$7/12,2))</f>
        <v/>
      </c>
      <c r="E284" s="6" t="str">
        <f>IF(A284="","",ROUND(E283+D284+C284,2))</f>
        <v/>
      </c>
      <c r="F284" s="10" t="str">
        <f>IF(A284="","",IF($C$4=0,0,MIN(1,E284/$C$4)))</f>
        <v/>
      </c>
      <c r="G284" s="4"/>
      <c r="H284" s="6" t="str">
        <f>IF(OR(A284="",G284="",H283=""),"",ROUND(H283+ROUND(H283*$C$7/12,2)+G284,2))</f>
        <v/>
      </c>
      <c r="I284" s="6" t="str">
        <f>IF(H284="","",ROUND(H284-E284,2))</f>
        <v/>
      </c>
      <c r="J284" s="3" t="str">
        <f>IF(H284="","",A284)</f>
        <v/>
      </c>
    </row>
    <row r="285" spans="1:10" x14ac:dyDescent="0.25">
      <c r="A285" s="11" t="str">
        <f>IF(A284="","",IF(A284&gt;=$C$6,"",A284+1))</f>
        <v/>
      </c>
      <c r="B285" s="13" t="str">
        <f>IF(A285="","",EDATE($C$8,A285))</f>
        <v/>
      </c>
      <c r="C285" s="6" t="str">
        <f>IF(A285="","",$H$4)</f>
        <v/>
      </c>
      <c r="D285" s="6" t="str">
        <f>IF(A285="","",ROUND(E284*$C$7/12,2))</f>
        <v/>
      </c>
      <c r="E285" s="6" t="str">
        <f>IF(A285="","",ROUND(E284+D285+C285,2))</f>
        <v/>
      </c>
      <c r="F285" s="10" t="str">
        <f>IF(A285="","",IF($C$4=0,0,MIN(1,E285/$C$4)))</f>
        <v/>
      </c>
      <c r="G285" s="4"/>
      <c r="H285" s="6" t="str">
        <f>IF(OR(A285="",G285="",H284=""),"",ROUND(H284+ROUND(H284*$C$7/12,2)+G285,2))</f>
        <v/>
      </c>
      <c r="I285" s="6" t="str">
        <f>IF(H285="","",ROUND(H285-E285,2))</f>
        <v/>
      </c>
      <c r="J285" s="3" t="str">
        <f>IF(H285="","",A285)</f>
        <v/>
      </c>
    </row>
    <row r="286" spans="1:10" x14ac:dyDescent="0.25">
      <c r="A286" s="11" t="str">
        <f>IF(A285="","",IF(A285&gt;=$C$6,"",A285+1))</f>
        <v/>
      </c>
      <c r="B286" s="13" t="str">
        <f>IF(A286="","",EDATE($C$8,A286))</f>
        <v/>
      </c>
      <c r="C286" s="6" t="str">
        <f>IF(A286="","",$H$4)</f>
        <v/>
      </c>
      <c r="D286" s="6" t="str">
        <f>IF(A286="","",ROUND(E285*$C$7/12,2))</f>
        <v/>
      </c>
      <c r="E286" s="6" t="str">
        <f>IF(A286="","",ROUND(E285+D286+C286,2))</f>
        <v/>
      </c>
      <c r="F286" s="10" t="str">
        <f>IF(A286="","",IF($C$4=0,0,MIN(1,E286/$C$4)))</f>
        <v/>
      </c>
      <c r="G286" s="4"/>
      <c r="H286" s="6" t="str">
        <f>IF(OR(A286="",G286="",H285=""),"",ROUND(H285+ROUND(H285*$C$7/12,2)+G286,2))</f>
        <v/>
      </c>
      <c r="I286" s="6" t="str">
        <f>IF(H286="","",ROUND(H286-E286,2))</f>
        <v/>
      </c>
      <c r="J286" s="3" t="str">
        <f>IF(H286="","",A286)</f>
        <v/>
      </c>
    </row>
    <row r="287" spans="1:10" x14ac:dyDescent="0.25">
      <c r="A287" s="11" t="str">
        <f>IF(A286="","",IF(A286&gt;=$C$6,"",A286+1))</f>
        <v/>
      </c>
      <c r="B287" s="13" t="str">
        <f>IF(A287="","",EDATE($C$8,A287))</f>
        <v/>
      </c>
      <c r="C287" s="6" t="str">
        <f>IF(A287="","",$H$4)</f>
        <v/>
      </c>
      <c r="D287" s="6" t="str">
        <f>IF(A287="","",ROUND(E286*$C$7/12,2))</f>
        <v/>
      </c>
      <c r="E287" s="6" t="str">
        <f>IF(A287="","",ROUND(E286+D287+C287,2))</f>
        <v/>
      </c>
      <c r="F287" s="10" t="str">
        <f>IF(A287="","",IF($C$4=0,0,MIN(1,E287/$C$4)))</f>
        <v/>
      </c>
      <c r="G287" s="4"/>
      <c r="H287" s="6" t="str">
        <f>IF(OR(A287="",G287="",H286=""),"",ROUND(H286+ROUND(H286*$C$7/12,2)+G287,2))</f>
        <v/>
      </c>
      <c r="I287" s="6" t="str">
        <f>IF(H287="","",ROUND(H287-E287,2))</f>
        <v/>
      </c>
      <c r="J287" s="3" t="str">
        <f>IF(H287="","",A287)</f>
        <v/>
      </c>
    </row>
    <row r="288" spans="1:10" x14ac:dyDescent="0.25">
      <c r="A288" s="11" t="str">
        <f>IF(A287="","",IF(A287&gt;=$C$6,"",A287+1))</f>
        <v/>
      </c>
      <c r="B288" s="13" t="str">
        <f>IF(A288="","",EDATE($C$8,A288))</f>
        <v/>
      </c>
      <c r="C288" s="6" t="str">
        <f>IF(A288="","",$H$4)</f>
        <v/>
      </c>
      <c r="D288" s="6" t="str">
        <f>IF(A288="","",ROUND(E287*$C$7/12,2))</f>
        <v/>
      </c>
      <c r="E288" s="6" t="str">
        <f>IF(A288="","",ROUND(E287+D288+C288,2))</f>
        <v/>
      </c>
      <c r="F288" s="10" t="str">
        <f>IF(A288="","",IF($C$4=0,0,MIN(1,E288/$C$4)))</f>
        <v/>
      </c>
      <c r="G288" s="4"/>
      <c r="H288" s="6" t="str">
        <f>IF(OR(A288="",G288="",H287=""),"",ROUND(H287+ROUND(H287*$C$7/12,2)+G288,2))</f>
        <v/>
      </c>
      <c r="I288" s="6" t="str">
        <f>IF(H288="","",ROUND(H288-E288,2))</f>
        <v/>
      </c>
      <c r="J288" s="3" t="str">
        <f>IF(H288="","",A288)</f>
        <v/>
      </c>
    </row>
    <row r="289" spans="1:10" x14ac:dyDescent="0.25">
      <c r="A289" s="11" t="str">
        <f>IF(A288="","",IF(A288&gt;=$C$6,"",A288+1))</f>
        <v/>
      </c>
      <c r="B289" s="13" t="str">
        <f>IF(A289="","",EDATE($C$8,A289))</f>
        <v/>
      </c>
      <c r="C289" s="6" t="str">
        <f>IF(A289="","",$H$4)</f>
        <v/>
      </c>
      <c r="D289" s="6" t="str">
        <f>IF(A289="","",ROUND(E288*$C$7/12,2))</f>
        <v/>
      </c>
      <c r="E289" s="6" t="str">
        <f>IF(A289="","",ROUND(E288+D289+C289,2))</f>
        <v/>
      </c>
      <c r="F289" s="10" t="str">
        <f>IF(A289="","",IF($C$4=0,0,MIN(1,E289/$C$4)))</f>
        <v/>
      </c>
      <c r="G289" s="4"/>
      <c r="H289" s="6" t="str">
        <f>IF(OR(A289="",G289="",H288=""),"",ROUND(H288+ROUND(H288*$C$7/12,2)+G289,2))</f>
        <v/>
      </c>
      <c r="I289" s="6" t="str">
        <f>IF(H289="","",ROUND(H289-E289,2))</f>
        <v/>
      </c>
      <c r="J289" s="3" t="str">
        <f>IF(H289="","",A289)</f>
        <v/>
      </c>
    </row>
    <row r="290" spans="1:10" x14ac:dyDescent="0.25">
      <c r="A290" s="11" t="str">
        <f>IF(A289="","",IF(A289&gt;=$C$6,"",A289+1))</f>
        <v/>
      </c>
      <c r="B290" s="13" t="str">
        <f>IF(A290="","",EDATE($C$8,A290))</f>
        <v/>
      </c>
      <c r="C290" s="6" t="str">
        <f>IF(A290="","",$H$4)</f>
        <v/>
      </c>
      <c r="D290" s="6" t="str">
        <f>IF(A290="","",ROUND(E289*$C$7/12,2))</f>
        <v/>
      </c>
      <c r="E290" s="6" t="str">
        <f>IF(A290="","",ROUND(E289+D290+C290,2))</f>
        <v/>
      </c>
      <c r="F290" s="10" t="str">
        <f>IF(A290="","",IF($C$4=0,0,MIN(1,E290/$C$4)))</f>
        <v/>
      </c>
      <c r="G290" s="4"/>
      <c r="H290" s="6" t="str">
        <f>IF(OR(A290="",G290="",H289=""),"",ROUND(H289+ROUND(H289*$C$7/12,2)+G290,2))</f>
        <v/>
      </c>
      <c r="I290" s="6" t="str">
        <f>IF(H290="","",ROUND(H290-E290,2))</f>
        <v/>
      </c>
      <c r="J290" s="3" t="str">
        <f>IF(H290="","",A290)</f>
        <v/>
      </c>
    </row>
    <row r="291" spans="1:10" x14ac:dyDescent="0.25">
      <c r="A291" s="11" t="str">
        <f>IF(A290="","",IF(A290&gt;=$C$6,"",A290+1))</f>
        <v/>
      </c>
      <c r="B291" s="13" t="str">
        <f>IF(A291="","",EDATE($C$8,A291))</f>
        <v/>
      </c>
      <c r="C291" s="6" t="str">
        <f>IF(A291="","",$H$4)</f>
        <v/>
      </c>
      <c r="D291" s="6" t="str">
        <f>IF(A291="","",ROUND(E290*$C$7/12,2))</f>
        <v/>
      </c>
      <c r="E291" s="6" t="str">
        <f>IF(A291="","",ROUND(E290+D291+C291,2))</f>
        <v/>
      </c>
      <c r="F291" s="10" t="str">
        <f>IF(A291="","",IF($C$4=0,0,MIN(1,E291/$C$4)))</f>
        <v/>
      </c>
      <c r="G291" s="4"/>
      <c r="H291" s="6" t="str">
        <f>IF(OR(A291="",G291="",H290=""),"",ROUND(H290+ROUND(H290*$C$7/12,2)+G291,2))</f>
        <v/>
      </c>
      <c r="I291" s="6" t="str">
        <f>IF(H291="","",ROUND(H291-E291,2))</f>
        <v/>
      </c>
      <c r="J291" s="3" t="str">
        <f>IF(H291="","",A291)</f>
        <v/>
      </c>
    </row>
    <row r="292" spans="1:10" x14ac:dyDescent="0.25">
      <c r="A292" s="11" t="str">
        <f>IF(A291="","",IF(A291&gt;=$C$6,"",A291+1))</f>
        <v/>
      </c>
      <c r="B292" s="13" t="str">
        <f>IF(A292="","",EDATE($C$8,A292))</f>
        <v/>
      </c>
      <c r="C292" s="6" t="str">
        <f>IF(A292="","",$H$4)</f>
        <v/>
      </c>
      <c r="D292" s="6" t="str">
        <f>IF(A292="","",ROUND(E291*$C$7/12,2))</f>
        <v/>
      </c>
      <c r="E292" s="6" t="str">
        <f>IF(A292="","",ROUND(E291+D292+C292,2))</f>
        <v/>
      </c>
      <c r="F292" s="10" t="str">
        <f>IF(A292="","",IF($C$4=0,0,MIN(1,E292/$C$4)))</f>
        <v/>
      </c>
      <c r="G292" s="4"/>
      <c r="H292" s="6" t="str">
        <f>IF(OR(A292="",G292="",H291=""),"",ROUND(H291+ROUND(H291*$C$7/12,2)+G292,2))</f>
        <v/>
      </c>
      <c r="I292" s="6" t="str">
        <f>IF(H292="","",ROUND(H292-E292,2))</f>
        <v/>
      </c>
      <c r="J292" s="3" t="str">
        <f>IF(H292="","",A292)</f>
        <v/>
      </c>
    </row>
    <row r="293" spans="1:10" x14ac:dyDescent="0.25">
      <c r="A293" s="11" t="str">
        <f>IF(A292="","",IF(A292&gt;=$C$6,"",A292+1))</f>
        <v/>
      </c>
      <c r="B293" s="13" t="str">
        <f>IF(A293="","",EDATE($C$8,A293))</f>
        <v/>
      </c>
      <c r="C293" s="6" t="str">
        <f>IF(A293="","",$H$4)</f>
        <v/>
      </c>
      <c r="D293" s="6" t="str">
        <f>IF(A293="","",ROUND(E292*$C$7/12,2))</f>
        <v/>
      </c>
      <c r="E293" s="6" t="str">
        <f>IF(A293="","",ROUND(E292+D293+C293,2))</f>
        <v/>
      </c>
      <c r="F293" s="10" t="str">
        <f>IF(A293="","",IF($C$4=0,0,MIN(1,E293/$C$4)))</f>
        <v/>
      </c>
      <c r="G293" s="4"/>
      <c r="H293" s="6" t="str">
        <f>IF(OR(A293="",G293="",H292=""),"",ROUND(H292+ROUND(H292*$C$7/12,2)+G293,2))</f>
        <v/>
      </c>
      <c r="I293" s="6" t="str">
        <f>IF(H293="","",ROUND(H293-E293,2))</f>
        <v/>
      </c>
      <c r="J293" s="3" t="str">
        <f>IF(H293="","",A293)</f>
        <v/>
      </c>
    </row>
    <row r="294" spans="1:10" x14ac:dyDescent="0.25">
      <c r="A294" s="11" t="str">
        <f>IF(A293="","",IF(A293&gt;=$C$6,"",A293+1))</f>
        <v/>
      </c>
      <c r="B294" s="13" t="str">
        <f>IF(A294="","",EDATE($C$8,A294))</f>
        <v/>
      </c>
      <c r="C294" s="6" t="str">
        <f>IF(A294="","",$H$4)</f>
        <v/>
      </c>
      <c r="D294" s="6" t="str">
        <f>IF(A294="","",ROUND(E293*$C$7/12,2))</f>
        <v/>
      </c>
      <c r="E294" s="6" t="str">
        <f>IF(A294="","",ROUND(E293+D294+C294,2))</f>
        <v/>
      </c>
      <c r="F294" s="10" t="str">
        <f>IF(A294="","",IF($C$4=0,0,MIN(1,E294/$C$4)))</f>
        <v/>
      </c>
      <c r="G294" s="4"/>
      <c r="H294" s="6" t="str">
        <f>IF(OR(A294="",G294="",H293=""),"",ROUND(H293+ROUND(H293*$C$7/12,2)+G294,2))</f>
        <v/>
      </c>
      <c r="I294" s="6" t="str">
        <f>IF(H294="","",ROUND(H294-E294,2))</f>
        <v/>
      </c>
      <c r="J294" s="3" t="str">
        <f>IF(H294="","",A294)</f>
        <v/>
      </c>
    </row>
    <row r="295" spans="1:10" x14ac:dyDescent="0.25">
      <c r="A295" s="11" t="str">
        <f>IF(A294="","",IF(A294&gt;=$C$6,"",A294+1))</f>
        <v/>
      </c>
      <c r="B295" s="13" t="str">
        <f>IF(A295="","",EDATE($C$8,A295))</f>
        <v/>
      </c>
      <c r="C295" s="6" t="str">
        <f>IF(A295="","",$H$4)</f>
        <v/>
      </c>
      <c r="D295" s="6" t="str">
        <f>IF(A295="","",ROUND(E294*$C$7/12,2))</f>
        <v/>
      </c>
      <c r="E295" s="6" t="str">
        <f>IF(A295="","",ROUND(E294+D295+C295,2))</f>
        <v/>
      </c>
      <c r="F295" s="10" t="str">
        <f>IF(A295="","",IF($C$4=0,0,MIN(1,E295/$C$4)))</f>
        <v/>
      </c>
      <c r="G295" s="4"/>
      <c r="H295" s="6" t="str">
        <f>IF(OR(A295="",G295="",H294=""),"",ROUND(H294+ROUND(H294*$C$7/12,2)+G295,2))</f>
        <v/>
      </c>
      <c r="I295" s="6" t="str">
        <f>IF(H295="","",ROUND(H295-E295,2))</f>
        <v/>
      </c>
      <c r="J295" s="3" t="str">
        <f>IF(H295="","",A295)</f>
        <v/>
      </c>
    </row>
    <row r="296" spans="1:10" x14ac:dyDescent="0.25">
      <c r="A296" s="11" t="str">
        <f>IF(A295="","",IF(A295&gt;=$C$6,"",A295+1))</f>
        <v/>
      </c>
      <c r="B296" s="13" t="str">
        <f>IF(A296="","",EDATE($C$8,A296))</f>
        <v/>
      </c>
      <c r="C296" s="6" t="str">
        <f>IF(A296="","",$H$4)</f>
        <v/>
      </c>
      <c r="D296" s="6" t="str">
        <f>IF(A296="","",ROUND(E295*$C$7/12,2))</f>
        <v/>
      </c>
      <c r="E296" s="6" t="str">
        <f>IF(A296="","",ROUND(E295+D296+C296,2))</f>
        <v/>
      </c>
      <c r="F296" s="10" t="str">
        <f>IF(A296="","",IF($C$4=0,0,MIN(1,E296/$C$4)))</f>
        <v/>
      </c>
      <c r="G296" s="4"/>
      <c r="H296" s="6" t="str">
        <f>IF(OR(A296="",G296="",H295=""),"",ROUND(H295+ROUND(H295*$C$7/12,2)+G296,2))</f>
        <v/>
      </c>
      <c r="I296" s="6" t="str">
        <f>IF(H296="","",ROUND(H296-E296,2))</f>
        <v/>
      </c>
      <c r="J296" s="3" t="str">
        <f>IF(H296="","",A296)</f>
        <v/>
      </c>
    </row>
    <row r="297" spans="1:10" x14ac:dyDescent="0.25">
      <c r="A297" s="11" t="str">
        <f>IF(A296="","",IF(A296&gt;=$C$6,"",A296+1))</f>
        <v/>
      </c>
      <c r="B297" s="13" t="str">
        <f>IF(A297="","",EDATE($C$8,A297))</f>
        <v/>
      </c>
      <c r="C297" s="6" t="str">
        <f>IF(A297="","",$H$4)</f>
        <v/>
      </c>
      <c r="D297" s="6" t="str">
        <f>IF(A297="","",ROUND(E296*$C$7/12,2))</f>
        <v/>
      </c>
      <c r="E297" s="6" t="str">
        <f>IF(A297="","",ROUND(E296+D297+C297,2))</f>
        <v/>
      </c>
      <c r="F297" s="10" t="str">
        <f>IF(A297="","",IF($C$4=0,0,MIN(1,E297/$C$4)))</f>
        <v/>
      </c>
      <c r="G297" s="4"/>
      <c r="H297" s="6" t="str">
        <f>IF(OR(A297="",G297="",H296=""),"",ROUND(H296+ROUND(H296*$C$7/12,2)+G297,2))</f>
        <v/>
      </c>
      <c r="I297" s="6" t="str">
        <f>IF(H297="","",ROUND(H297-E297,2))</f>
        <v/>
      </c>
      <c r="J297" s="3" t="str">
        <f>IF(H297="","",A297)</f>
        <v/>
      </c>
    </row>
    <row r="298" spans="1:10" x14ac:dyDescent="0.25">
      <c r="A298" s="11" t="str">
        <f>IF(A297="","",IF(A297&gt;=$C$6,"",A297+1))</f>
        <v/>
      </c>
      <c r="B298" s="13" t="str">
        <f>IF(A298="","",EDATE($C$8,A298))</f>
        <v/>
      </c>
      <c r="C298" s="6" t="str">
        <f>IF(A298="","",$H$4)</f>
        <v/>
      </c>
      <c r="D298" s="6" t="str">
        <f>IF(A298="","",ROUND(E297*$C$7/12,2))</f>
        <v/>
      </c>
      <c r="E298" s="6" t="str">
        <f>IF(A298="","",ROUND(E297+D298+C298,2))</f>
        <v/>
      </c>
      <c r="F298" s="10" t="str">
        <f>IF(A298="","",IF($C$4=0,0,MIN(1,E298/$C$4)))</f>
        <v/>
      </c>
      <c r="G298" s="4"/>
      <c r="H298" s="6" t="str">
        <f>IF(OR(A298="",G298="",H297=""),"",ROUND(H297+ROUND(H297*$C$7/12,2)+G298,2))</f>
        <v/>
      </c>
      <c r="I298" s="6" t="str">
        <f>IF(H298="","",ROUND(H298-E298,2))</f>
        <v/>
      </c>
      <c r="J298" s="3" t="str">
        <f>IF(H298="","",A298)</f>
        <v/>
      </c>
    </row>
    <row r="299" spans="1:10" x14ac:dyDescent="0.25">
      <c r="A299" s="11" t="str">
        <f>IF(A298="","",IF(A298&gt;=$C$6,"",A298+1))</f>
        <v/>
      </c>
      <c r="B299" s="13" t="str">
        <f>IF(A299="","",EDATE($C$8,A299))</f>
        <v/>
      </c>
      <c r="C299" s="6" t="str">
        <f>IF(A299="","",$H$4)</f>
        <v/>
      </c>
      <c r="D299" s="6" t="str">
        <f>IF(A299="","",ROUND(E298*$C$7/12,2))</f>
        <v/>
      </c>
      <c r="E299" s="6" t="str">
        <f>IF(A299="","",ROUND(E298+D299+C299,2))</f>
        <v/>
      </c>
      <c r="F299" s="10" t="str">
        <f>IF(A299="","",IF($C$4=0,0,MIN(1,E299/$C$4)))</f>
        <v/>
      </c>
      <c r="G299" s="4"/>
      <c r="H299" s="6" t="str">
        <f>IF(OR(A299="",G299="",H298=""),"",ROUND(H298+ROUND(H298*$C$7/12,2)+G299,2))</f>
        <v/>
      </c>
      <c r="I299" s="6" t="str">
        <f>IF(H299="","",ROUND(H299-E299,2))</f>
        <v/>
      </c>
      <c r="J299" s="3" t="str">
        <f>IF(H299="","",A299)</f>
        <v/>
      </c>
    </row>
    <row r="300" spans="1:10" x14ac:dyDescent="0.25">
      <c r="A300" s="11" t="str">
        <f>IF(A299="","",IF(A299&gt;=$C$6,"",A299+1))</f>
        <v/>
      </c>
      <c r="B300" s="13" t="str">
        <f>IF(A300="","",EDATE($C$8,A300))</f>
        <v/>
      </c>
      <c r="C300" s="6" t="str">
        <f>IF(A300="","",$H$4)</f>
        <v/>
      </c>
      <c r="D300" s="6" t="str">
        <f>IF(A300="","",ROUND(E299*$C$7/12,2))</f>
        <v/>
      </c>
      <c r="E300" s="6" t="str">
        <f>IF(A300="","",ROUND(E299+D300+C300,2))</f>
        <v/>
      </c>
      <c r="F300" s="10" t="str">
        <f>IF(A300="","",IF($C$4=0,0,MIN(1,E300/$C$4)))</f>
        <v/>
      </c>
      <c r="G300" s="4"/>
      <c r="H300" s="6" t="str">
        <f>IF(OR(A300="",G300="",H299=""),"",ROUND(H299+ROUND(H299*$C$7/12,2)+G300,2))</f>
        <v/>
      </c>
      <c r="I300" s="6" t="str">
        <f>IF(H300="","",ROUND(H300-E300,2))</f>
        <v/>
      </c>
      <c r="J300" s="3" t="str">
        <f>IF(H300="","",A300)</f>
        <v/>
      </c>
    </row>
    <row r="301" spans="1:10" x14ac:dyDescent="0.25">
      <c r="A301" s="11" t="str">
        <f>IF(A300="","",IF(A300&gt;=$C$6,"",A300+1))</f>
        <v/>
      </c>
      <c r="B301" s="13" t="str">
        <f>IF(A301="","",EDATE($C$8,A301))</f>
        <v/>
      </c>
      <c r="C301" s="6" t="str">
        <f>IF(A301="","",$H$4)</f>
        <v/>
      </c>
      <c r="D301" s="6" t="str">
        <f>IF(A301="","",ROUND(E300*$C$7/12,2))</f>
        <v/>
      </c>
      <c r="E301" s="6" t="str">
        <f>IF(A301="","",ROUND(E300+D301+C301,2))</f>
        <v/>
      </c>
      <c r="F301" s="10" t="str">
        <f>IF(A301="","",IF($C$4=0,0,MIN(1,E301/$C$4)))</f>
        <v/>
      </c>
      <c r="G301" s="4"/>
      <c r="H301" s="6" t="str">
        <f>IF(OR(A301="",G301="",H300=""),"",ROUND(H300+ROUND(H300*$C$7/12,2)+G301,2))</f>
        <v/>
      </c>
      <c r="I301" s="6" t="str">
        <f>IF(H301="","",ROUND(H301-E301,2))</f>
        <v/>
      </c>
      <c r="J301" s="3" t="str">
        <f>IF(H301="","",A301)</f>
        <v/>
      </c>
    </row>
    <row r="302" spans="1:10" x14ac:dyDescent="0.25">
      <c r="A302" s="11" t="str">
        <f>IF(A301="","",IF(A301&gt;=$C$6,"",A301+1))</f>
        <v/>
      </c>
      <c r="B302" s="13" t="str">
        <f>IF(A302="","",EDATE($C$8,A302))</f>
        <v/>
      </c>
      <c r="C302" s="6" t="str">
        <f>IF(A302="","",$H$4)</f>
        <v/>
      </c>
      <c r="D302" s="6" t="str">
        <f>IF(A302="","",ROUND(E301*$C$7/12,2))</f>
        <v/>
      </c>
      <c r="E302" s="6" t="str">
        <f>IF(A302="","",ROUND(E301+D302+C302,2))</f>
        <v/>
      </c>
      <c r="F302" s="10" t="str">
        <f>IF(A302="","",IF($C$4=0,0,MIN(1,E302/$C$4)))</f>
        <v/>
      </c>
      <c r="G302" s="4"/>
      <c r="H302" s="6" t="str">
        <f>IF(OR(A302="",G302="",H301=""),"",ROUND(H301+ROUND(H301*$C$7/12,2)+G302,2))</f>
        <v/>
      </c>
      <c r="I302" s="6" t="str">
        <f>IF(H302="","",ROUND(H302-E302,2))</f>
        <v/>
      </c>
      <c r="J302" s="3" t="str">
        <f>IF(H302="","",A302)</f>
        <v/>
      </c>
    </row>
    <row r="303" spans="1:10" x14ac:dyDescent="0.25">
      <c r="A303" s="11" t="str">
        <f>IF(A302="","",IF(A302&gt;=$C$6,"",A302+1))</f>
        <v/>
      </c>
      <c r="B303" s="13" t="str">
        <f>IF(A303="","",EDATE($C$8,A303))</f>
        <v/>
      </c>
      <c r="C303" s="6" t="str">
        <f>IF(A303="","",$H$4)</f>
        <v/>
      </c>
      <c r="D303" s="6" t="str">
        <f>IF(A303="","",ROUND(E302*$C$7/12,2))</f>
        <v/>
      </c>
      <c r="E303" s="6" t="str">
        <f>IF(A303="","",ROUND(E302+D303+C303,2))</f>
        <v/>
      </c>
      <c r="F303" s="10" t="str">
        <f>IF(A303="","",IF($C$4=0,0,MIN(1,E303/$C$4)))</f>
        <v/>
      </c>
      <c r="G303" s="4"/>
      <c r="H303" s="6" t="str">
        <f>IF(OR(A303="",G303="",H302=""),"",ROUND(H302+ROUND(H302*$C$7/12,2)+G303,2))</f>
        <v/>
      </c>
      <c r="I303" s="6" t="str">
        <f>IF(H303="","",ROUND(H303-E303,2))</f>
        <v/>
      </c>
      <c r="J303" s="3" t="str">
        <f>IF(H303="","",A303)</f>
        <v/>
      </c>
    </row>
    <row r="304" spans="1:10" x14ac:dyDescent="0.25">
      <c r="A304" s="11" t="str">
        <f>IF(A303="","",IF(A303&gt;=$C$6,"",A303+1))</f>
        <v/>
      </c>
      <c r="B304" s="13" t="str">
        <f>IF(A304="","",EDATE($C$8,A304))</f>
        <v/>
      </c>
      <c r="C304" s="6" t="str">
        <f>IF(A304="","",$H$4)</f>
        <v/>
      </c>
      <c r="D304" s="6" t="str">
        <f>IF(A304="","",ROUND(E303*$C$7/12,2))</f>
        <v/>
      </c>
      <c r="E304" s="6" t="str">
        <f>IF(A304="","",ROUND(E303+D304+C304,2))</f>
        <v/>
      </c>
      <c r="F304" s="10" t="str">
        <f>IF(A304="","",IF($C$4=0,0,MIN(1,E304/$C$4)))</f>
        <v/>
      </c>
      <c r="G304" s="4"/>
      <c r="H304" s="6" t="str">
        <f>IF(OR(A304="",G304="",H303=""),"",ROUND(H303+ROUND(H303*$C$7/12,2)+G304,2))</f>
        <v/>
      </c>
      <c r="I304" s="6" t="str">
        <f>IF(H304="","",ROUND(H304-E304,2))</f>
        <v/>
      </c>
      <c r="J304" s="3" t="str">
        <f>IF(H304="","",A304)</f>
        <v/>
      </c>
    </row>
    <row r="305" spans="1:10" x14ac:dyDescent="0.25">
      <c r="A305" s="11" t="str">
        <f>IF(A304="","",IF(A304&gt;=$C$6,"",A304+1))</f>
        <v/>
      </c>
      <c r="B305" s="13" t="str">
        <f>IF(A305="","",EDATE($C$8,A305))</f>
        <v/>
      </c>
      <c r="C305" s="6" t="str">
        <f>IF(A305="","",$H$4)</f>
        <v/>
      </c>
      <c r="D305" s="6" t="str">
        <f>IF(A305="","",ROUND(E304*$C$7/12,2))</f>
        <v/>
      </c>
      <c r="E305" s="6" t="str">
        <f>IF(A305="","",ROUND(E304+D305+C305,2))</f>
        <v/>
      </c>
      <c r="F305" s="10" t="str">
        <f>IF(A305="","",IF($C$4=0,0,MIN(1,E305/$C$4)))</f>
        <v/>
      </c>
      <c r="G305" s="4"/>
      <c r="H305" s="6" t="str">
        <f>IF(OR(A305="",G305="",H304=""),"",ROUND(H304+ROUND(H304*$C$7/12,2)+G305,2))</f>
        <v/>
      </c>
      <c r="I305" s="6" t="str">
        <f>IF(H305="","",ROUND(H305-E305,2))</f>
        <v/>
      </c>
      <c r="J305" s="3" t="str">
        <f>IF(H305="","",A305)</f>
        <v/>
      </c>
    </row>
    <row r="306" spans="1:10" x14ac:dyDescent="0.25">
      <c r="A306" s="11" t="str">
        <f>IF(A305="","",IF(A305&gt;=$C$6,"",A305+1))</f>
        <v/>
      </c>
      <c r="B306" s="13" t="str">
        <f>IF(A306="","",EDATE($C$8,A306))</f>
        <v/>
      </c>
      <c r="C306" s="6" t="str">
        <f>IF(A306="","",$H$4)</f>
        <v/>
      </c>
      <c r="D306" s="6" t="str">
        <f>IF(A306="","",ROUND(E305*$C$7/12,2))</f>
        <v/>
      </c>
      <c r="E306" s="6" t="str">
        <f>IF(A306="","",ROUND(E305+D306+C306,2))</f>
        <v/>
      </c>
      <c r="F306" s="10" t="str">
        <f>IF(A306="","",IF($C$4=0,0,MIN(1,E306/$C$4)))</f>
        <v/>
      </c>
      <c r="G306" s="4"/>
      <c r="H306" s="6" t="str">
        <f>IF(OR(A306="",G306="",H305=""),"",ROUND(H305+ROUND(H305*$C$7/12,2)+G306,2))</f>
        <v/>
      </c>
      <c r="I306" s="6" t="str">
        <f>IF(H306="","",ROUND(H306-E306,2))</f>
        <v/>
      </c>
      <c r="J306" s="3" t="str">
        <f>IF(H306="","",A306)</f>
        <v/>
      </c>
    </row>
    <row r="307" spans="1:10" x14ac:dyDescent="0.25">
      <c r="A307" s="11" t="str">
        <f>IF(A306="","",IF(A306&gt;=$C$6,"",A306+1))</f>
        <v/>
      </c>
      <c r="B307" s="13" t="str">
        <f>IF(A307="","",EDATE($C$8,A307))</f>
        <v/>
      </c>
      <c r="C307" s="6" t="str">
        <f>IF(A307="","",$H$4)</f>
        <v/>
      </c>
      <c r="D307" s="6" t="str">
        <f>IF(A307="","",ROUND(E306*$C$7/12,2))</f>
        <v/>
      </c>
      <c r="E307" s="6" t="str">
        <f>IF(A307="","",ROUND(E306+D307+C307,2))</f>
        <v/>
      </c>
      <c r="F307" s="10" t="str">
        <f>IF(A307="","",IF($C$4=0,0,MIN(1,E307/$C$4)))</f>
        <v/>
      </c>
      <c r="G307" s="4"/>
      <c r="H307" s="6" t="str">
        <f>IF(OR(A307="",G307="",H306=""),"",ROUND(H306+ROUND(H306*$C$7/12,2)+G307,2))</f>
        <v/>
      </c>
      <c r="I307" s="6" t="str">
        <f>IF(H307="","",ROUND(H307-E307,2))</f>
        <v/>
      </c>
      <c r="J307" s="3" t="str">
        <f>IF(H307="","",A307)</f>
        <v/>
      </c>
    </row>
    <row r="308" spans="1:10" x14ac:dyDescent="0.25">
      <c r="A308" s="11" t="str">
        <f>IF(A307="","",IF(A307&gt;=$C$6,"",A307+1))</f>
        <v/>
      </c>
      <c r="B308" s="13" t="str">
        <f>IF(A308="","",EDATE($C$8,A308))</f>
        <v/>
      </c>
      <c r="C308" s="6" t="str">
        <f>IF(A308="","",$H$4)</f>
        <v/>
      </c>
      <c r="D308" s="6" t="str">
        <f>IF(A308="","",ROUND(E307*$C$7/12,2))</f>
        <v/>
      </c>
      <c r="E308" s="6" t="str">
        <f>IF(A308="","",ROUND(E307+D308+C308,2))</f>
        <v/>
      </c>
      <c r="F308" s="10" t="str">
        <f>IF(A308="","",IF($C$4=0,0,MIN(1,E308/$C$4)))</f>
        <v/>
      </c>
      <c r="G308" s="4"/>
      <c r="H308" s="6" t="str">
        <f>IF(OR(A308="",G308="",H307=""),"",ROUND(H307+ROUND(H307*$C$7/12,2)+G308,2))</f>
        <v/>
      </c>
      <c r="I308" s="6" t="str">
        <f>IF(H308="","",ROUND(H308-E308,2))</f>
        <v/>
      </c>
      <c r="J308" s="3" t="str">
        <f>IF(H308="","",A308)</f>
        <v/>
      </c>
    </row>
    <row r="309" spans="1:10" x14ac:dyDescent="0.25">
      <c r="A309" s="11" t="str">
        <f>IF(A308="","",IF(A308&gt;=$C$6,"",A308+1))</f>
        <v/>
      </c>
      <c r="B309" s="13" t="str">
        <f>IF(A309="","",EDATE($C$8,A309))</f>
        <v/>
      </c>
      <c r="C309" s="6" t="str">
        <f>IF(A309="","",$H$4)</f>
        <v/>
      </c>
      <c r="D309" s="6" t="str">
        <f>IF(A309="","",ROUND(E308*$C$7/12,2))</f>
        <v/>
      </c>
      <c r="E309" s="6" t="str">
        <f>IF(A309="","",ROUND(E308+D309+C309,2))</f>
        <v/>
      </c>
      <c r="F309" s="10" t="str">
        <f>IF(A309="","",IF($C$4=0,0,MIN(1,E309/$C$4)))</f>
        <v/>
      </c>
      <c r="G309" s="4"/>
      <c r="H309" s="6" t="str">
        <f>IF(OR(A309="",G309="",H308=""),"",ROUND(H308+ROUND(H308*$C$7/12,2)+G309,2))</f>
        <v/>
      </c>
      <c r="I309" s="6" t="str">
        <f>IF(H309="","",ROUND(H309-E309,2))</f>
        <v/>
      </c>
      <c r="J309" s="3" t="str">
        <f>IF(H309="","",A309)</f>
        <v/>
      </c>
    </row>
    <row r="310" spans="1:10" x14ac:dyDescent="0.25">
      <c r="A310" s="11" t="str">
        <f>IF(A309="","",IF(A309&gt;=$C$6,"",A309+1))</f>
        <v/>
      </c>
      <c r="B310" s="13" t="str">
        <f>IF(A310="","",EDATE($C$8,A310))</f>
        <v/>
      </c>
      <c r="C310" s="6" t="str">
        <f>IF(A310="","",$H$4)</f>
        <v/>
      </c>
      <c r="D310" s="6" t="str">
        <f>IF(A310="","",ROUND(E309*$C$7/12,2))</f>
        <v/>
      </c>
      <c r="E310" s="6" t="str">
        <f>IF(A310="","",ROUND(E309+D310+C310,2))</f>
        <v/>
      </c>
      <c r="F310" s="10" t="str">
        <f>IF(A310="","",IF($C$4=0,0,MIN(1,E310/$C$4)))</f>
        <v/>
      </c>
      <c r="G310" s="4"/>
      <c r="H310" s="6" t="str">
        <f>IF(OR(A310="",G310="",H309=""),"",ROUND(H309+ROUND(H309*$C$7/12,2)+G310,2))</f>
        <v/>
      </c>
      <c r="I310" s="6" t="str">
        <f>IF(H310="","",ROUND(H310-E310,2))</f>
        <v/>
      </c>
      <c r="J310" s="3" t="str">
        <f>IF(H310="","",A310)</f>
        <v/>
      </c>
    </row>
    <row r="311" spans="1:10" x14ac:dyDescent="0.25">
      <c r="A311" s="11" t="str">
        <f>IF(A310="","",IF(A310&gt;=$C$6,"",A310+1))</f>
        <v/>
      </c>
      <c r="B311" s="13" t="str">
        <f>IF(A311="","",EDATE($C$8,A311))</f>
        <v/>
      </c>
      <c r="C311" s="6" t="str">
        <f>IF(A311="","",$H$4)</f>
        <v/>
      </c>
      <c r="D311" s="6" t="str">
        <f>IF(A311="","",ROUND(E310*$C$7/12,2))</f>
        <v/>
      </c>
      <c r="E311" s="6" t="str">
        <f>IF(A311="","",ROUND(E310+D311+C311,2))</f>
        <v/>
      </c>
      <c r="F311" s="10" t="str">
        <f>IF(A311="","",IF($C$4=0,0,MIN(1,E311/$C$4)))</f>
        <v/>
      </c>
      <c r="G311" s="4"/>
      <c r="H311" s="6" t="str">
        <f>IF(OR(A311="",G311="",H310=""),"",ROUND(H310+ROUND(H310*$C$7/12,2)+G311,2))</f>
        <v/>
      </c>
      <c r="I311" s="6" t="str">
        <f>IF(H311="","",ROUND(H311-E311,2))</f>
        <v/>
      </c>
      <c r="J311" s="3" t="str">
        <f>IF(H311="","",A311)</f>
        <v/>
      </c>
    </row>
    <row r="312" spans="1:10" x14ac:dyDescent="0.25">
      <c r="A312" s="11" t="str">
        <f>IF(A311="","",IF(A311&gt;=$C$6,"",A311+1))</f>
        <v/>
      </c>
      <c r="B312" s="13" t="str">
        <f>IF(A312="","",EDATE($C$8,A312))</f>
        <v/>
      </c>
      <c r="C312" s="6" t="str">
        <f>IF(A312="","",$H$4)</f>
        <v/>
      </c>
      <c r="D312" s="6" t="str">
        <f>IF(A312="","",ROUND(E311*$C$7/12,2))</f>
        <v/>
      </c>
      <c r="E312" s="6" t="str">
        <f>IF(A312="","",ROUND(E311+D312+C312,2))</f>
        <v/>
      </c>
      <c r="F312" s="10" t="str">
        <f>IF(A312="","",IF($C$4=0,0,MIN(1,E312/$C$4)))</f>
        <v/>
      </c>
      <c r="G312" s="4"/>
      <c r="H312" s="6" t="str">
        <f>IF(OR(A312="",G312="",H311=""),"",ROUND(H311+ROUND(H311*$C$7/12,2)+G312,2))</f>
        <v/>
      </c>
      <c r="I312" s="6" t="str">
        <f>IF(H312="","",ROUND(H312-E312,2))</f>
        <v/>
      </c>
      <c r="J312" s="3" t="str">
        <f>IF(H312="","",A312)</f>
        <v/>
      </c>
    </row>
    <row r="313" spans="1:10" x14ac:dyDescent="0.25">
      <c r="A313" s="11" t="str">
        <f>IF(A312="","",IF(A312&gt;=$C$6,"",A312+1))</f>
        <v/>
      </c>
      <c r="B313" s="13" t="str">
        <f>IF(A313="","",EDATE($C$8,A313))</f>
        <v/>
      </c>
      <c r="C313" s="6" t="str">
        <f>IF(A313="","",$H$4)</f>
        <v/>
      </c>
      <c r="D313" s="6" t="str">
        <f>IF(A313="","",ROUND(E312*$C$7/12,2))</f>
        <v/>
      </c>
      <c r="E313" s="6" t="str">
        <f>IF(A313="","",ROUND(E312+D313+C313,2))</f>
        <v/>
      </c>
      <c r="F313" s="10" t="str">
        <f>IF(A313="","",IF($C$4=0,0,MIN(1,E313/$C$4)))</f>
        <v/>
      </c>
      <c r="G313" s="4"/>
      <c r="H313" s="6" t="str">
        <f>IF(OR(A313="",G313="",H312=""),"",ROUND(H312+ROUND(H312*$C$7/12,2)+G313,2))</f>
        <v/>
      </c>
      <c r="I313" s="6" t="str">
        <f>IF(H313="","",ROUND(H313-E313,2))</f>
        <v/>
      </c>
      <c r="J313" s="3" t="str">
        <f>IF(H313="","",A313)</f>
        <v/>
      </c>
    </row>
    <row r="314" spans="1:10" x14ac:dyDescent="0.25">
      <c r="A314" s="11" t="str">
        <f>IF(A313="","",IF(A313&gt;=$C$6,"",A313+1))</f>
        <v/>
      </c>
      <c r="B314" s="13" t="str">
        <f>IF(A314="","",EDATE($C$8,A314))</f>
        <v/>
      </c>
      <c r="C314" s="6" t="str">
        <f>IF(A314="","",$H$4)</f>
        <v/>
      </c>
      <c r="D314" s="6" t="str">
        <f>IF(A314="","",ROUND(E313*$C$7/12,2))</f>
        <v/>
      </c>
      <c r="E314" s="6" t="str">
        <f>IF(A314="","",ROUND(E313+D314+C314,2))</f>
        <v/>
      </c>
      <c r="F314" s="10" t="str">
        <f>IF(A314="","",IF($C$4=0,0,MIN(1,E314/$C$4)))</f>
        <v/>
      </c>
      <c r="G314" s="4"/>
      <c r="H314" s="6" t="str">
        <f>IF(OR(A314="",G314="",H313=""),"",ROUND(H313+ROUND(H313*$C$7/12,2)+G314,2))</f>
        <v/>
      </c>
      <c r="I314" s="6" t="str">
        <f>IF(H314="","",ROUND(H314-E314,2))</f>
        <v/>
      </c>
      <c r="J314" s="3" t="str">
        <f>IF(H314="","",A314)</f>
        <v/>
      </c>
    </row>
    <row r="315" spans="1:10" x14ac:dyDescent="0.25">
      <c r="A315" s="11" t="str">
        <f>IF(A314="","",IF(A314&gt;=$C$6,"",A314+1))</f>
        <v/>
      </c>
      <c r="B315" s="13" t="str">
        <f>IF(A315="","",EDATE($C$8,A315))</f>
        <v/>
      </c>
      <c r="C315" s="6" t="str">
        <f>IF(A315="","",$H$4)</f>
        <v/>
      </c>
      <c r="D315" s="6" t="str">
        <f>IF(A315="","",ROUND(E314*$C$7/12,2))</f>
        <v/>
      </c>
      <c r="E315" s="6" t="str">
        <f>IF(A315="","",ROUND(E314+D315+C315,2))</f>
        <v/>
      </c>
      <c r="F315" s="10" t="str">
        <f>IF(A315="","",IF($C$4=0,0,MIN(1,E315/$C$4)))</f>
        <v/>
      </c>
      <c r="G315" s="4"/>
      <c r="H315" s="6" t="str">
        <f>IF(OR(A315="",G315="",H314=""),"",ROUND(H314+ROUND(H314*$C$7/12,2)+G315,2))</f>
        <v/>
      </c>
      <c r="I315" s="6" t="str">
        <f>IF(H315="","",ROUND(H315-E315,2))</f>
        <v/>
      </c>
      <c r="J315" s="3" t="str">
        <f>IF(H315="","",A315)</f>
        <v/>
      </c>
    </row>
    <row r="316" spans="1:10" x14ac:dyDescent="0.25">
      <c r="A316" s="11" t="str">
        <f>IF(A315="","",IF(A315&gt;=$C$6,"",A315+1))</f>
        <v/>
      </c>
      <c r="B316" s="13" t="str">
        <f>IF(A316="","",EDATE($C$8,A316))</f>
        <v/>
      </c>
      <c r="C316" s="6" t="str">
        <f>IF(A316="","",$H$4)</f>
        <v/>
      </c>
      <c r="D316" s="6" t="str">
        <f>IF(A316="","",ROUND(E315*$C$7/12,2))</f>
        <v/>
      </c>
      <c r="E316" s="6" t="str">
        <f>IF(A316="","",ROUND(E315+D316+C316,2))</f>
        <v/>
      </c>
      <c r="F316" s="10" t="str">
        <f>IF(A316="","",IF($C$4=0,0,MIN(1,E316/$C$4)))</f>
        <v/>
      </c>
      <c r="G316" s="4"/>
      <c r="H316" s="6" t="str">
        <f>IF(OR(A316="",G316="",H315=""),"",ROUND(H315+ROUND(H315*$C$7/12,2)+G316,2))</f>
        <v/>
      </c>
      <c r="I316" s="6" t="str">
        <f>IF(H316="","",ROUND(H316-E316,2))</f>
        <v/>
      </c>
      <c r="J316" s="3" t="str">
        <f>IF(H316="","",A316)</f>
        <v/>
      </c>
    </row>
    <row r="317" spans="1:10" x14ac:dyDescent="0.25">
      <c r="A317" s="11" t="str">
        <f>IF(A316="","",IF(A316&gt;=$C$6,"",A316+1))</f>
        <v/>
      </c>
      <c r="B317" s="13" t="str">
        <f>IF(A317="","",EDATE($C$8,A317))</f>
        <v/>
      </c>
      <c r="C317" s="6" t="str">
        <f>IF(A317="","",$H$4)</f>
        <v/>
      </c>
      <c r="D317" s="6" t="str">
        <f>IF(A317="","",ROUND(E316*$C$7/12,2))</f>
        <v/>
      </c>
      <c r="E317" s="6" t="str">
        <f>IF(A317="","",ROUND(E316+D317+C317,2))</f>
        <v/>
      </c>
      <c r="F317" s="10" t="str">
        <f>IF(A317="","",IF($C$4=0,0,MIN(1,E317/$C$4)))</f>
        <v/>
      </c>
      <c r="G317" s="4"/>
      <c r="H317" s="6" t="str">
        <f>IF(OR(A317="",G317="",H316=""),"",ROUND(H316+ROUND(H316*$C$7/12,2)+G317,2))</f>
        <v/>
      </c>
      <c r="I317" s="6" t="str">
        <f>IF(H317="","",ROUND(H317-E317,2))</f>
        <v/>
      </c>
      <c r="J317" s="3" t="str">
        <f>IF(H317="","",A317)</f>
        <v/>
      </c>
    </row>
    <row r="318" spans="1:10" x14ac:dyDescent="0.25">
      <c r="A318" s="11" t="str">
        <f>IF(A317="","",IF(A317&gt;=$C$6,"",A317+1))</f>
        <v/>
      </c>
      <c r="B318" s="13" t="str">
        <f>IF(A318="","",EDATE($C$8,A318))</f>
        <v/>
      </c>
      <c r="C318" s="6" t="str">
        <f>IF(A318="","",$H$4)</f>
        <v/>
      </c>
      <c r="D318" s="6" t="str">
        <f>IF(A318="","",ROUND(E317*$C$7/12,2))</f>
        <v/>
      </c>
      <c r="E318" s="6" t="str">
        <f>IF(A318="","",ROUND(E317+D318+C318,2))</f>
        <v/>
      </c>
      <c r="F318" s="10" t="str">
        <f>IF(A318="","",IF($C$4=0,0,MIN(1,E318/$C$4)))</f>
        <v/>
      </c>
      <c r="G318" s="4"/>
      <c r="H318" s="6" t="str">
        <f>IF(OR(A318="",G318="",H317=""),"",ROUND(H317+ROUND(H317*$C$7/12,2)+G318,2))</f>
        <v/>
      </c>
      <c r="I318" s="6" t="str">
        <f>IF(H318="","",ROUND(H318-E318,2))</f>
        <v/>
      </c>
      <c r="J318" s="3" t="str">
        <f>IF(H318="","",A318)</f>
        <v/>
      </c>
    </row>
    <row r="319" spans="1:10" x14ac:dyDescent="0.25">
      <c r="A319" s="11" t="str">
        <f>IF(A318="","",IF(A318&gt;=$C$6,"",A318+1))</f>
        <v/>
      </c>
      <c r="B319" s="13" t="str">
        <f>IF(A319="","",EDATE($C$8,A319))</f>
        <v/>
      </c>
      <c r="C319" s="6" t="str">
        <f>IF(A319="","",$H$4)</f>
        <v/>
      </c>
      <c r="D319" s="6" t="str">
        <f>IF(A319="","",ROUND(E318*$C$7/12,2))</f>
        <v/>
      </c>
      <c r="E319" s="6" t="str">
        <f>IF(A319="","",ROUND(E318+D319+C319,2))</f>
        <v/>
      </c>
      <c r="F319" s="10" t="str">
        <f>IF(A319="","",IF($C$4=0,0,MIN(1,E319/$C$4)))</f>
        <v/>
      </c>
      <c r="G319" s="4"/>
      <c r="H319" s="6" t="str">
        <f>IF(OR(A319="",G319="",H318=""),"",ROUND(H318+ROUND(H318*$C$7/12,2)+G319,2))</f>
        <v/>
      </c>
      <c r="I319" s="6" t="str">
        <f>IF(H319="","",ROUND(H319-E319,2))</f>
        <v/>
      </c>
      <c r="J319" s="3" t="str">
        <f>IF(H319="","",A319)</f>
        <v/>
      </c>
    </row>
    <row r="320" spans="1:10" x14ac:dyDescent="0.25">
      <c r="A320" s="11" t="str">
        <f>IF(A319="","",IF(A319&gt;=$C$6,"",A319+1))</f>
        <v/>
      </c>
      <c r="B320" s="13" t="str">
        <f>IF(A320="","",EDATE($C$8,A320))</f>
        <v/>
      </c>
      <c r="C320" s="6" t="str">
        <f>IF(A320="","",$H$4)</f>
        <v/>
      </c>
      <c r="D320" s="6" t="str">
        <f>IF(A320="","",ROUND(E319*$C$7/12,2))</f>
        <v/>
      </c>
      <c r="E320" s="6" t="str">
        <f>IF(A320="","",ROUND(E319+D320+C320,2))</f>
        <v/>
      </c>
      <c r="F320" s="10" t="str">
        <f>IF(A320="","",IF($C$4=0,0,MIN(1,E320/$C$4)))</f>
        <v/>
      </c>
      <c r="G320" s="4"/>
      <c r="H320" s="6" t="str">
        <f>IF(OR(A320="",G320="",H319=""),"",ROUND(H319+ROUND(H319*$C$7/12,2)+G320,2))</f>
        <v/>
      </c>
      <c r="I320" s="6" t="str">
        <f>IF(H320="","",ROUND(H320-E320,2))</f>
        <v/>
      </c>
      <c r="J320" s="3" t="str">
        <f>IF(H320="","",A320)</f>
        <v/>
      </c>
    </row>
    <row r="321" spans="1:10" x14ac:dyDescent="0.25">
      <c r="A321" s="11" t="str">
        <f>IF(A320="","",IF(A320&gt;=$C$6,"",A320+1))</f>
        <v/>
      </c>
      <c r="B321" s="13" t="str">
        <f>IF(A321="","",EDATE($C$8,A321))</f>
        <v/>
      </c>
      <c r="C321" s="6" t="str">
        <f>IF(A321="","",$H$4)</f>
        <v/>
      </c>
      <c r="D321" s="6" t="str">
        <f>IF(A321="","",ROUND(E320*$C$7/12,2))</f>
        <v/>
      </c>
      <c r="E321" s="6" t="str">
        <f>IF(A321="","",ROUND(E320+D321+C321,2))</f>
        <v/>
      </c>
      <c r="F321" s="10" t="str">
        <f>IF(A321="","",IF($C$4=0,0,MIN(1,E321/$C$4)))</f>
        <v/>
      </c>
      <c r="G321" s="4"/>
      <c r="H321" s="6" t="str">
        <f>IF(OR(A321="",G321="",H320=""),"",ROUND(H320+ROUND(H320*$C$7/12,2)+G321,2))</f>
        <v/>
      </c>
      <c r="I321" s="6" t="str">
        <f>IF(H321="","",ROUND(H321-E321,2))</f>
        <v/>
      </c>
      <c r="J321" s="3" t="str">
        <f>IF(H321="","",A321)</f>
        <v/>
      </c>
    </row>
    <row r="322" spans="1:10" x14ac:dyDescent="0.25">
      <c r="A322" s="11" t="str">
        <f>IF(A321="","",IF(A321&gt;=$C$6,"",A321+1))</f>
        <v/>
      </c>
      <c r="B322" s="13" t="str">
        <f>IF(A322="","",EDATE($C$8,A322))</f>
        <v/>
      </c>
      <c r="C322" s="6" t="str">
        <f>IF(A322="","",$H$4)</f>
        <v/>
      </c>
      <c r="D322" s="6" t="str">
        <f>IF(A322="","",ROUND(E321*$C$7/12,2))</f>
        <v/>
      </c>
      <c r="E322" s="6" t="str">
        <f>IF(A322="","",ROUND(E321+D322+C322,2))</f>
        <v/>
      </c>
      <c r="F322" s="10" t="str">
        <f>IF(A322="","",IF($C$4=0,0,MIN(1,E322/$C$4)))</f>
        <v/>
      </c>
      <c r="G322" s="4"/>
      <c r="H322" s="6" t="str">
        <f>IF(OR(A322="",G322="",H321=""),"",ROUND(H321+ROUND(H321*$C$7/12,2)+G322,2))</f>
        <v/>
      </c>
      <c r="I322" s="6" t="str">
        <f>IF(H322="","",ROUND(H322-E322,2))</f>
        <v/>
      </c>
      <c r="J322" s="3" t="str">
        <f>IF(H322="","",A322)</f>
        <v/>
      </c>
    </row>
    <row r="323" spans="1:10" x14ac:dyDescent="0.25">
      <c r="A323" s="11" t="str">
        <f>IF(A322="","",IF(A322&gt;=$C$6,"",A322+1))</f>
        <v/>
      </c>
      <c r="B323" s="13" t="str">
        <f>IF(A323="","",EDATE($C$8,A323))</f>
        <v/>
      </c>
      <c r="C323" s="6" t="str">
        <f>IF(A323="","",$H$4)</f>
        <v/>
      </c>
      <c r="D323" s="6" t="str">
        <f>IF(A323="","",ROUND(E322*$C$7/12,2))</f>
        <v/>
      </c>
      <c r="E323" s="6" t="str">
        <f>IF(A323="","",ROUND(E322+D323+C323,2))</f>
        <v/>
      </c>
      <c r="F323" s="10" t="str">
        <f>IF(A323="","",IF($C$4=0,0,MIN(1,E323/$C$4)))</f>
        <v/>
      </c>
      <c r="G323" s="4"/>
      <c r="H323" s="6" t="str">
        <f>IF(OR(A323="",G323="",H322=""),"",ROUND(H322+ROUND(H322*$C$7/12,2)+G323,2))</f>
        <v/>
      </c>
      <c r="I323" s="6" t="str">
        <f>IF(H323="","",ROUND(H323-E323,2))</f>
        <v/>
      </c>
      <c r="J323" s="3" t="str">
        <f>IF(H323="","",A323)</f>
        <v/>
      </c>
    </row>
    <row r="324" spans="1:10" x14ac:dyDescent="0.25">
      <c r="A324" s="11" t="str">
        <f>IF(A323="","",IF(A323&gt;=$C$6,"",A323+1))</f>
        <v/>
      </c>
      <c r="B324" s="13" t="str">
        <f>IF(A324="","",EDATE($C$8,A324))</f>
        <v/>
      </c>
      <c r="C324" s="6" t="str">
        <f>IF(A324="","",$H$4)</f>
        <v/>
      </c>
      <c r="D324" s="6" t="str">
        <f>IF(A324="","",ROUND(E323*$C$7/12,2))</f>
        <v/>
      </c>
      <c r="E324" s="6" t="str">
        <f>IF(A324="","",ROUND(E323+D324+C324,2))</f>
        <v/>
      </c>
      <c r="F324" s="10" t="str">
        <f>IF(A324="","",IF($C$4=0,0,MIN(1,E324/$C$4)))</f>
        <v/>
      </c>
      <c r="G324" s="4"/>
      <c r="H324" s="6" t="str">
        <f>IF(OR(A324="",G324="",H323=""),"",ROUND(H323+ROUND(H323*$C$7/12,2)+G324,2))</f>
        <v/>
      </c>
      <c r="I324" s="6" t="str">
        <f>IF(H324="","",ROUND(H324-E324,2))</f>
        <v/>
      </c>
      <c r="J324" s="3" t="str">
        <f>IF(H324="","",A324)</f>
        <v/>
      </c>
    </row>
    <row r="325" spans="1:10" x14ac:dyDescent="0.25">
      <c r="A325" s="11" t="str">
        <f>IF(A324="","",IF(A324&gt;=$C$6,"",A324+1))</f>
        <v/>
      </c>
      <c r="B325" s="13" t="str">
        <f>IF(A325="","",EDATE($C$8,A325))</f>
        <v/>
      </c>
      <c r="C325" s="6" t="str">
        <f>IF(A325="","",$H$4)</f>
        <v/>
      </c>
      <c r="D325" s="6" t="str">
        <f>IF(A325="","",ROUND(E324*$C$7/12,2))</f>
        <v/>
      </c>
      <c r="E325" s="6" t="str">
        <f>IF(A325="","",ROUND(E324+D325+C325,2))</f>
        <v/>
      </c>
      <c r="F325" s="10" t="str">
        <f>IF(A325="","",IF($C$4=0,0,MIN(1,E325/$C$4)))</f>
        <v/>
      </c>
      <c r="G325" s="4"/>
      <c r="H325" s="6" t="str">
        <f>IF(OR(A325="",G325="",H324=""),"",ROUND(H324+ROUND(H324*$C$7/12,2)+G325,2))</f>
        <v/>
      </c>
      <c r="I325" s="6" t="str">
        <f>IF(H325="","",ROUND(H325-E325,2))</f>
        <v/>
      </c>
      <c r="J325" s="3" t="str">
        <f>IF(H325="","",A325)</f>
        <v/>
      </c>
    </row>
    <row r="326" spans="1:10" x14ac:dyDescent="0.25">
      <c r="A326" s="11" t="str">
        <f>IF(A325="","",IF(A325&gt;=$C$6,"",A325+1))</f>
        <v/>
      </c>
      <c r="B326" s="13" t="str">
        <f>IF(A326="","",EDATE($C$8,A326))</f>
        <v/>
      </c>
      <c r="C326" s="6" t="str">
        <f>IF(A326="","",$H$4)</f>
        <v/>
      </c>
      <c r="D326" s="6" t="str">
        <f>IF(A326="","",ROUND(E325*$C$7/12,2))</f>
        <v/>
      </c>
      <c r="E326" s="6" t="str">
        <f>IF(A326="","",ROUND(E325+D326+C326,2))</f>
        <v/>
      </c>
      <c r="F326" s="10" t="str">
        <f>IF(A326="","",IF($C$4=0,0,MIN(1,E326/$C$4)))</f>
        <v/>
      </c>
      <c r="G326" s="4"/>
      <c r="H326" s="6" t="str">
        <f>IF(OR(A326="",G326="",H325=""),"",ROUND(H325+ROUND(H325*$C$7/12,2)+G326,2))</f>
        <v/>
      </c>
      <c r="I326" s="6" t="str">
        <f>IF(H326="","",ROUND(H326-E326,2))</f>
        <v/>
      </c>
      <c r="J326" s="3" t="str">
        <f>IF(H326="","",A326)</f>
        <v/>
      </c>
    </row>
    <row r="327" spans="1:10" x14ac:dyDescent="0.25">
      <c r="A327" s="11" t="str">
        <f>IF(A326="","",IF(A326&gt;=$C$6,"",A326+1))</f>
        <v/>
      </c>
      <c r="B327" s="13" t="str">
        <f>IF(A327="","",EDATE($C$8,A327))</f>
        <v/>
      </c>
      <c r="C327" s="6" t="str">
        <f>IF(A327="","",$H$4)</f>
        <v/>
      </c>
      <c r="D327" s="6" t="str">
        <f>IF(A327="","",ROUND(E326*$C$7/12,2))</f>
        <v/>
      </c>
      <c r="E327" s="6" t="str">
        <f>IF(A327="","",ROUND(E326+D327+C327,2))</f>
        <v/>
      </c>
      <c r="F327" s="10" t="str">
        <f>IF(A327="","",IF($C$4=0,0,MIN(1,E327/$C$4)))</f>
        <v/>
      </c>
      <c r="G327" s="4"/>
      <c r="H327" s="6" t="str">
        <f>IF(OR(A327="",G327="",H326=""),"",ROUND(H326+ROUND(H326*$C$7/12,2)+G327,2))</f>
        <v/>
      </c>
      <c r="I327" s="6" t="str">
        <f>IF(H327="","",ROUND(H327-E327,2))</f>
        <v/>
      </c>
      <c r="J327" s="3" t="str">
        <f>IF(H327="","",A327)</f>
        <v/>
      </c>
    </row>
    <row r="328" spans="1:10" x14ac:dyDescent="0.25">
      <c r="A328" s="11" t="str">
        <f>IF(A327="","",IF(A327&gt;=$C$6,"",A327+1))</f>
        <v/>
      </c>
      <c r="B328" s="13" t="str">
        <f>IF(A328="","",EDATE($C$8,A328))</f>
        <v/>
      </c>
      <c r="C328" s="6" t="str">
        <f>IF(A328="","",$H$4)</f>
        <v/>
      </c>
      <c r="D328" s="6" t="str">
        <f>IF(A328="","",ROUND(E327*$C$7/12,2))</f>
        <v/>
      </c>
      <c r="E328" s="6" t="str">
        <f>IF(A328="","",ROUND(E327+D328+C328,2))</f>
        <v/>
      </c>
      <c r="F328" s="10" t="str">
        <f>IF(A328="","",IF($C$4=0,0,MIN(1,E328/$C$4)))</f>
        <v/>
      </c>
      <c r="G328" s="4"/>
      <c r="H328" s="6" t="str">
        <f>IF(OR(A328="",G328="",H327=""),"",ROUND(H327+ROUND(H327*$C$7/12,2)+G328,2))</f>
        <v/>
      </c>
      <c r="I328" s="6" t="str">
        <f>IF(H328="","",ROUND(H328-E328,2))</f>
        <v/>
      </c>
      <c r="J328" s="3" t="str">
        <f>IF(H328="","",A328)</f>
        <v/>
      </c>
    </row>
    <row r="329" spans="1:10" x14ac:dyDescent="0.25">
      <c r="A329" s="11" t="str">
        <f>IF(A328="","",IF(A328&gt;=$C$6,"",A328+1))</f>
        <v/>
      </c>
      <c r="B329" s="13" t="str">
        <f>IF(A329="","",EDATE($C$8,A329))</f>
        <v/>
      </c>
      <c r="C329" s="6" t="str">
        <f>IF(A329="","",$H$4)</f>
        <v/>
      </c>
      <c r="D329" s="6" t="str">
        <f>IF(A329="","",ROUND(E328*$C$7/12,2))</f>
        <v/>
      </c>
      <c r="E329" s="6" t="str">
        <f>IF(A329="","",ROUND(E328+D329+C329,2))</f>
        <v/>
      </c>
      <c r="F329" s="10" t="str">
        <f>IF(A329="","",IF($C$4=0,0,MIN(1,E329/$C$4)))</f>
        <v/>
      </c>
      <c r="G329" s="4"/>
      <c r="H329" s="6" t="str">
        <f>IF(OR(A329="",G329="",H328=""),"",ROUND(H328+ROUND(H328*$C$7/12,2)+G329,2))</f>
        <v/>
      </c>
      <c r="I329" s="6" t="str">
        <f>IF(H329="","",ROUND(H329-E329,2))</f>
        <v/>
      </c>
      <c r="J329" s="3" t="str">
        <f>IF(H329="","",A329)</f>
        <v/>
      </c>
    </row>
    <row r="330" spans="1:10" x14ac:dyDescent="0.25">
      <c r="A330" s="11" t="str">
        <f>IF(A329="","",IF(A329&gt;=$C$6,"",A329+1))</f>
        <v/>
      </c>
      <c r="B330" s="13" t="str">
        <f>IF(A330="","",EDATE($C$8,A330))</f>
        <v/>
      </c>
      <c r="C330" s="6" t="str">
        <f>IF(A330="","",$H$4)</f>
        <v/>
      </c>
      <c r="D330" s="6" t="str">
        <f>IF(A330="","",ROUND(E329*$C$7/12,2))</f>
        <v/>
      </c>
      <c r="E330" s="6" t="str">
        <f>IF(A330="","",ROUND(E329+D330+C330,2))</f>
        <v/>
      </c>
      <c r="F330" s="10" t="str">
        <f>IF(A330="","",IF($C$4=0,0,MIN(1,E330/$C$4)))</f>
        <v/>
      </c>
      <c r="G330" s="4"/>
      <c r="H330" s="6" t="str">
        <f>IF(OR(A330="",G330="",H329=""),"",ROUND(H329+ROUND(H329*$C$7/12,2)+G330,2))</f>
        <v/>
      </c>
      <c r="I330" s="6" t="str">
        <f>IF(H330="","",ROUND(H330-E330,2))</f>
        <v/>
      </c>
      <c r="J330" s="3" t="str">
        <f>IF(H330="","",A330)</f>
        <v/>
      </c>
    </row>
    <row r="331" spans="1:10" x14ac:dyDescent="0.25">
      <c r="A331" s="11" t="str">
        <f>IF(A330="","",IF(A330&gt;=$C$6,"",A330+1))</f>
        <v/>
      </c>
      <c r="B331" s="13" t="str">
        <f>IF(A331="","",EDATE($C$8,A331))</f>
        <v/>
      </c>
      <c r="C331" s="6" t="str">
        <f>IF(A331="","",$H$4)</f>
        <v/>
      </c>
      <c r="D331" s="6" t="str">
        <f>IF(A331="","",ROUND(E330*$C$7/12,2))</f>
        <v/>
      </c>
      <c r="E331" s="6" t="str">
        <f>IF(A331="","",ROUND(E330+D331+C331,2))</f>
        <v/>
      </c>
      <c r="F331" s="10" t="str">
        <f>IF(A331="","",IF($C$4=0,0,MIN(1,E331/$C$4)))</f>
        <v/>
      </c>
      <c r="G331" s="4"/>
      <c r="H331" s="6" t="str">
        <f>IF(OR(A331="",G331="",H330=""),"",ROUND(H330+ROUND(H330*$C$7/12,2)+G331,2))</f>
        <v/>
      </c>
      <c r="I331" s="6" t="str">
        <f>IF(H331="","",ROUND(H331-E331,2))</f>
        <v/>
      </c>
      <c r="J331" s="3" t="str">
        <f>IF(H331="","",A331)</f>
        <v/>
      </c>
    </row>
    <row r="332" spans="1:10" x14ac:dyDescent="0.25">
      <c r="A332" s="11" t="str">
        <f>IF(A331="","",IF(A331&gt;=$C$6,"",A331+1))</f>
        <v/>
      </c>
      <c r="B332" s="13" t="str">
        <f>IF(A332="","",EDATE($C$8,A332))</f>
        <v/>
      </c>
      <c r="C332" s="6" t="str">
        <f>IF(A332="","",$H$4)</f>
        <v/>
      </c>
      <c r="D332" s="6" t="str">
        <f>IF(A332="","",ROUND(E331*$C$7/12,2))</f>
        <v/>
      </c>
      <c r="E332" s="6" t="str">
        <f>IF(A332="","",ROUND(E331+D332+C332,2))</f>
        <v/>
      </c>
      <c r="F332" s="10" t="str">
        <f>IF(A332="","",IF($C$4=0,0,MIN(1,E332/$C$4)))</f>
        <v/>
      </c>
      <c r="G332" s="4"/>
      <c r="H332" s="6" t="str">
        <f>IF(OR(A332="",G332="",H331=""),"",ROUND(H331+ROUND(H331*$C$7/12,2)+G332,2))</f>
        <v/>
      </c>
      <c r="I332" s="6" t="str">
        <f>IF(H332="","",ROUND(H332-E332,2))</f>
        <v/>
      </c>
      <c r="J332" s="3" t="str">
        <f>IF(H332="","",A332)</f>
        <v/>
      </c>
    </row>
    <row r="333" spans="1:10" x14ac:dyDescent="0.25">
      <c r="A333" s="11" t="str">
        <f>IF(A332="","",IF(A332&gt;=$C$6,"",A332+1))</f>
        <v/>
      </c>
      <c r="B333" s="13" t="str">
        <f>IF(A333="","",EDATE($C$8,A333))</f>
        <v/>
      </c>
      <c r="C333" s="6" t="str">
        <f>IF(A333="","",$H$4)</f>
        <v/>
      </c>
      <c r="D333" s="6" t="str">
        <f>IF(A333="","",ROUND(E332*$C$7/12,2))</f>
        <v/>
      </c>
      <c r="E333" s="6" t="str">
        <f>IF(A333="","",ROUND(E332+D333+C333,2))</f>
        <v/>
      </c>
      <c r="F333" s="10" t="str">
        <f>IF(A333="","",IF($C$4=0,0,MIN(1,E333/$C$4)))</f>
        <v/>
      </c>
      <c r="G333" s="4"/>
      <c r="H333" s="6" t="str">
        <f>IF(OR(A333="",G333="",H332=""),"",ROUND(H332+ROUND(H332*$C$7/12,2)+G333,2))</f>
        <v/>
      </c>
      <c r="I333" s="6" t="str">
        <f>IF(H333="","",ROUND(H333-E333,2))</f>
        <v/>
      </c>
      <c r="J333" s="3" t="str">
        <f>IF(H333="","",A333)</f>
        <v/>
      </c>
    </row>
    <row r="334" spans="1:10" x14ac:dyDescent="0.25">
      <c r="A334" s="11" t="str">
        <f>IF(A333="","",IF(A333&gt;=$C$6,"",A333+1))</f>
        <v/>
      </c>
      <c r="B334" s="13" t="str">
        <f>IF(A334="","",EDATE($C$8,A334))</f>
        <v/>
      </c>
      <c r="C334" s="6" t="str">
        <f>IF(A334="","",$H$4)</f>
        <v/>
      </c>
      <c r="D334" s="6" t="str">
        <f>IF(A334="","",ROUND(E333*$C$7/12,2))</f>
        <v/>
      </c>
      <c r="E334" s="6" t="str">
        <f>IF(A334="","",ROUND(E333+D334+C334,2))</f>
        <v/>
      </c>
      <c r="F334" s="10" t="str">
        <f>IF(A334="","",IF($C$4=0,0,MIN(1,E334/$C$4)))</f>
        <v/>
      </c>
      <c r="G334" s="4"/>
      <c r="H334" s="6" t="str">
        <f>IF(OR(A334="",G334="",H333=""),"",ROUND(H333+ROUND(H333*$C$7/12,2)+G334,2))</f>
        <v/>
      </c>
      <c r="I334" s="6" t="str">
        <f>IF(H334="","",ROUND(H334-E334,2))</f>
        <v/>
      </c>
      <c r="J334" s="3" t="str">
        <f>IF(H334="","",A334)</f>
        <v/>
      </c>
    </row>
    <row r="335" spans="1:10" x14ac:dyDescent="0.25">
      <c r="A335" s="11" t="str">
        <f>IF(A334="","",IF(A334&gt;=$C$6,"",A334+1))</f>
        <v/>
      </c>
      <c r="B335" s="13" t="str">
        <f>IF(A335="","",EDATE($C$8,A335))</f>
        <v/>
      </c>
      <c r="C335" s="6" t="str">
        <f>IF(A335="","",$H$4)</f>
        <v/>
      </c>
      <c r="D335" s="6" t="str">
        <f>IF(A335="","",ROUND(E334*$C$7/12,2))</f>
        <v/>
      </c>
      <c r="E335" s="6" t="str">
        <f>IF(A335="","",ROUND(E334+D335+C335,2))</f>
        <v/>
      </c>
      <c r="F335" s="10" t="str">
        <f>IF(A335="","",IF($C$4=0,0,MIN(1,E335/$C$4)))</f>
        <v/>
      </c>
      <c r="G335" s="4"/>
      <c r="H335" s="6" t="str">
        <f>IF(OR(A335="",G335="",H334=""),"",ROUND(H334+ROUND(H334*$C$7/12,2)+G335,2))</f>
        <v/>
      </c>
      <c r="I335" s="6" t="str">
        <f>IF(H335="","",ROUND(H335-E335,2))</f>
        <v/>
      </c>
      <c r="J335" s="3" t="str">
        <f>IF(H335="","",A335)</f>
        <v/>
      </c>
    </row>
    <row r="336" spans="1:10" x14ac:dyDescent="0.25">
      <c r="A336" s="11" t="str">
        <f>IF(A335="","",IF(A335&gt;=$C$6,"",A335+1))</f>
        <v/>
      </c>
      <c r="B336" s="13" t="str">
        <f>IF(A336="","",EDATE($C$8,A336))</f>
        <v/>
      </c>
      <c r="C336" s="6" t="str">
        <f>IF(A336="","",$H$4)</f>
        <v/>
      </c>
      <c r="D336" s="6" t="str">
        <f>IF(A336="","",ROUND(E335*$C$7/12,2))</f>
        <v/>
      </c>
      <c r="E336" s="6" t="str">
        <f>IF(A336="","",ROUND(E335+D336+C336,2))</f>
        <v/>
      </c>
      <c r="F336" s="10" t="str">
        <f>IF(A336="","",IF($C$4=0,0,MIN(1,E336/$C$4)))</f>
        <v/>
      </c>
      <c r="G336" s="4"/>
      <c r="H336" s="6" t="str">
        <f>IF(OR(A336="",G336="",H335=""),"",ROUND(H335+ROUND(H335*$C$7/12,2)+G336,2))</f>
        <v/>
      </c>
      <c r="I336" s="6" t="str">
        <f>IF(H336="","",ROUND(H336-E336,2))</f>
        <v/>
      </c>
      <c r="J336" s="3" t="str">
        <f>IF(H336="","",A336)</f>
        <v/>
      </c>
    </row>
    <row r="337" spans="1:10" x14ac:dyDescent="0.25">
      <c r="A337" s="11" t="str">
        <f>IF(A336="","",IF(A336&gt;=$C$6,"",A336+1))</f>
        <v/>
      </c>
      <c r="B337" s="13" t="str">
        <f>IF(A337="","",EDATE($C$8,A337))</f>
        <v/>
      </c>
      <c r="C337" s="6" t="str">
        <f>IF(A337="","",$H$4)</f>
        <v/>
      </c>
      <c r="D337" s="6" t="str">
        <f>IF(A337="","",ROUND(E336*$C$7/12,2))</f>
        <v/>
      </c>
      <c r="E337" s="6" t="str">
        <f>IF(A337="","",ROUND(E336+D337+C337,2))</f>
        <v/>
      </c>
      <c r="F337" s="10" t="str">
        <f>IF(A337="","",IF($C$4=0,0,MIN(1,E337/$C$4)))</f>
        <v/>
      </c>
      <c r="G337" s="4"/>
      <c r="H337" s="6" t="str">
        <f>IF(OR(A337="",G337="",H336=""),"",ROUND(H336+ROUND(H336*$C$7/12,2)+G337,2))</f>
        <v/>
      </c>
      <c r="I337" s="6" t="str">
        <f>IF(H337="","",ROUND(H337-E337,2))</f>
        <v/>
      </c>
      <c r="J337" s="3" t="str">
        <f>IF(H337="","",A337)</f>
        <v/>
      </c>
    </row>
    <row r="338" spans="1:10" x14ac:dyDescent="0.25">
      <c r="A338" s="11" t="str">
        <f>IF(A337="","",IF(A337&gt;=$C$6,"",A337+1))</f>
        <v/>
      </c>
      <c r="B338" s="13" t="str">
        <f>IF(A338="","",EDATE($C$8,A338))</f>
        <v/>
      </c>
      <c r="C338" s="6" t="str">
        <f>IF(A338="","",$H$4)</f>
        <v/>
      </c>
      <c r="D338" s="6" t="str">
        <f>IF(A338="","",ROUND(E337*$C$7/12,2))</f>
        <v/>
      </c>
      <c r="E338" s="6" t="str">
        <f>IF(A338="","",ROUND(E337+D338+C338,2))</f>
        <v/>
      </c>
      <c r="F338" s="10" t="str">
        <f>IF(A338="","",IF($C$4=0,0,MIN(1,E338/$C$4)))</f>
        <v/>
      </c>
      <c r="G338" s="4"/>
      <c r="H338" s="6" t="str">
        <f>IF(OR(A338="",G338="",H337=""),"",ROUND(H337+ROUND(H337*$C$7/12,2)+G338,2))</f>
        <v/>
      </c>
      <c r="I338" s="6" t="str">
        <f>IF(H338="","",ROUND(H338-E338,2))</f>
        <v/>
      </c>
      <c r="J338" s="3" t="str">
        <f>IF(H338="","",A338)</f>
        <v/>
      </c>
    </row>
    <row r="339" spans="1:10" x14ac:dyDescent="0.25">
      <c r="A339" s="11" t="str">
        <f>IF(A338="","",IF(A338&gt;=$C$6,"",A338+1))</f>
        <v/>
      </c>
      <c r="B339" s="13" t="str">
        <f>IF(A339="","",EDATE($C$8,A339))</f>
        <v/>
      </c>
      <c r="C339" s="6" t="str">
        <f>IF(A339="","",$H$4)</f>
        <v/>
      </c>
      <c r="D339" s="6" t="str">
        <f>IF(A339="","",ROUND(E338*$C$7/12,2))</f>
        <v/>
      </c>
      <c r="E339" s="6" t="str">
        <f>IF(A339="","",ROUND(E338+D339+C339,2))</f>
        <v/>
      </c>
      <c r="F339" s="10" t="str">
        <f>IF(A339="","",IF($C$4=0,0,MIN(1,E339/$C$4)))</f>
        <v/>
      </c>
      <c r="G339" s="4"/>
      <c r="H339" s="6" t="str">
        <f>IF(OR(A339="",G339="",H338=""),"",ROUND(H338+ROUND(H338*$C$7/12,2)+G339,2))</f>
        <v/>
      </c>
      <c r="I339" s="6" t="str">
        <f>IF(H339="","",ROUND(H339-E339,2))</f>
        <v/>
      </c>
      <c r="J339" s="3" t="str">
        <f>IF(H339="","",A339)</f>
        <v/>
      </c>
    </row>
    <row r="340" spans="1:10" x14ac:dyDescent="0.25">
      <c r="A340" s="11" t="str">
        <f>IF(A339="","",IF(A339&gt;=$C$6,"",A339+1))</f>
        <v/>
      </c>
      <c r="B340" s="13" t="str">
        <f>IF(A340="","",EDATE($C$8,A340))</f>
        <v/>
      </c>
      <c r="C340" s="6" t="str">
        <f>IF(A340="","",$H$4)</f>
        <v/>
      </c>
      <c r="D340" s="6" t="str">
        <f>IF(A340="","",ROUND(E339*$C$7/12,2))</f>
        <v/>
      </c>
      <c r="E340" s="6" t="str">
        <f>IF(A340="","",ROUND(E339+D340+C340,2))</f>
        <v/>
      </c>
      <c r="F340" s="10" t="str">
        <f>IF(A340="","",IF($C$4=0,0,MIN(1,E340/$C$4)))</f>
        <v/>
      </c>
      <c r="G340" s="4"/>
      <c r="H340" s="6" t="str">
        <f>IF(OR(A340="",G340="",H339=""),"",ROUND(H339+ROUND(H339*$C$7/12,2)+G340,2))</f>
        <v/>
      </c>
      <c r="I340" s="6" t="str">
        <f>IF(H340="","",ROUND(H340-E340,2))</f>
        <v/>
      </c>
      <c r="J340" s="3" t="str">
        <f>IF(H340="","",A340)</f>
        <v/>
      </c>
    </row>
    <row r="341" spans="1:10" x14ac:dyDescent="0.25">
      <c r="A341" s="11" t="str">
        <f>IF(A340="","",IF(A340&gt;=$C$6,"",A340+1))</f>
        <v/>
      </c>
      <c r="B341" s="13" t="str">
        <f>IF(A341="","",EDATE($C$8,A341))</f>
        <v/>
      </c>
      <c r="C341" s="6" t="str">
        <f>IF(A341="","",$H$4)</f>
        <v/>
      </c>
      <c r="D341" s="6" t="str">
        <f>IF(A341="","",ROUND(E340*$C$7/12,2))</f>
        <v/>
      </c>
      <c r="E341" s="6" t="str">
        <f>IF(A341="","",ROUND(E340+D341+C341,2))</f>
        <v/>
      </c>
      <c r="F341" s="10" t="str">
        <f>IF(A341="","",IF($C$4=0,0,MIN(1,E341/$C$4)))</f>
        <v/>
      </c>
      <c r="G341" s="4"/>
      <c r="H341" s="6" t="str">
        <f>IF(OR(A341="",G341="",H340=""),"",ROUND(H340+ROUND(H340*$C$7/12,2)+G341,2))</f>
        <v/>
      </c>
      <c r="I341" s="6" t="str">
        <f>IF(H341="","",ROUND(H341-E341,2))</f>
        <v/>
      </c>
      <c r="J341" s="3" t="str">
        <f>IF(H341="","",A341)</f>
        <v/>
      </c>
    </row>
    <row r="342" spans="1:10" x14ac:dyDescent="0.25">
      <c r="A342" s="11" t="str">
        <f>IF(A341="","",IF(A341&gt;=$C$6,"",A341+1))</f>
        <v/>
      </c>
      <c r="B342" s="13" t="str">
        <f>IF(A342="","",EDATE($C$8,A342))</f>
        <v/>
      </c>
      <c r="C342" s="6" t="str">
        <f>IF(A342="","",$H$4)</f>
        <v/>
      </c>
      <c r="D342" s="6" t="str">
        <f>IF(A342="","",ROUND(E341*$C$7/12,2))</f>
        <v/>
      </c>
      <c r="E342" s="6" t="str">
        <f>IF(A342="","",ROUND(E341+D342+C342,2))</f>
        <v/>
      </c>
      <c r="F342" s="10" t="str">
        <f>IF(A342="","",IF($C$4=0,0,MIN(1,E342/$C$4)))</f>
        <v/>
      </c>
      <c r="G342" s="4"/>
      <c r="H342" s="6" t="str">
        <f>IF(OR(A342="",G342="",H341=""),"",ROUND(H341+ROUND(H341*$C$7/12,2)+G342,2))</f>
        <v/>
      </c>
      <c r="I342" s="6" t="str">
        <f>IF(H342="","",ROUND(H342-E342,2))</f>
        <v/>
      </c>
      <c r="J342" s="3" t="str">
        <f>IF(H342="","",A342)</f>
        <v/>
      </c>
    </row>
    <row r="343" spans="1:10" x14ac:dyDescent="0.25">
      <c r="A343" s="11" t="str">
        <f>IF(A342="","",IF(A342&gt;=$C$6,"",A342+1))</f>
        <v/>
      </c>
      <c r="B343" s="13" t="str">
        <f>IF(A343="","",EDATE($C$8,A343))</f>
        <v/>
      </c>
      <c r="C343" s="6" t="str">
        <f>IF(A343="","",$H$4)</f>
        <v/>
      </c>
      <c r="D343" s="6" t="str">
        <f>IF(A343="","",ROUND(E342*$C$7/12,2))</f>
        <v/>
      </c>
      <c r="E343" s="6" t="str">
        <f>IF(A343="","",ROUND(E342+D343+C343,2))</f>
        <v/>
      </c>
      <c r="F343" s="10" t="str">
        <f>IF(A343="","",IF($C$4=0,0,MIN(1,E343/$C$4)))</f>
        <v/>
      </c>
      <c r="G343" s="4"/>
      <c r="H343" s="6" t="str">
        <f>IF(OR(A343="",G343="",H342=""),"",ROUND(H342+ROUND(H342*$C$7/12,2)+G343,2))</f>
        <v/>
      </c>
      <c r="I343" s="6" t="str">
        <f>IF(H343="","",ROUND(H343-E343,2))</f>
        <v/>
      </c>
      <c r="J343" s="3" t="str">
        <f>IF(H343="","",A343)</f>
        <v/>
      </c>
    </row>
    <row r="344" spans="1:10" x14ac:dyDescent="0.25">
      <c r="A344" s="11" t="str">
        <f>IF(A343="","",IF(A343&gt;=$C$6,"",A343+1))</f>
        <v/>
      </c>
      <c r="B344" s="13" t="str">
        <f>IF(A344="","",EDATE($C$8,A344))</f>
        <v/>
      </c>
      <c r="C344" s="6" t="str">
        <f>IF(A344="","",$H$4)</f>
        <v/>
      </c>
      <c r="D344" s="6" t="str">
        <f>IF(A344="","",ROUND(E343*$C$7/12,2))</f>
        <v/>
      </c>
      <c r="E344" s="6" t="str">
        <f>IF(A344="","",ROUND(E343+D344+C344,2))</f>
        <v/>
      </c>
      <c r="F344" s="10" t="str">
        <f>IF(A344="","",IF($C$4=0,0,MIN(1,E344/$C$4)))</f>
        <v/>
      </c>
      <c r="G344" s="4"/>
      <c r="H344" s="6" t="str">
        <f>IF(OR(A344="",G344="",H343=""),"",ROUND(H343+ROUND(H343*$C$7/12,2)+G344,2))</f>
        <v/>
      </c>
      <c r="I344" s="6" t="str">
        <f>IF(H344="","",ROUND(H344-E344,2))</f>
        <v/>
      </c>
      <c r="J344" s="3" t="str">
        <f>IF(H344="","",A344)</f>
        <v/>
      </c>
    </row>
    <row r="345" spans="1:10" x14ac:dyDescent="0.25">
      <c r="A345" s="11" t="str">
        <f>IF(A344="","",IF(A344&gt;=$C$6,"",A344+1))</f>
        <v/>
      </c>
      <c r="B345" s="13" t="str">
        <f>IF(A345="","",EDATE($C$8,A345))</f>
        <v/>
      </c>
      <c r="C345" s="6" t="str">
        <f>IF(A345="","",$H$4)</f>
        <v/>
      </c>
      <c r="D345" s="6" t="str">
        <f>IF(A345="","",ROUND(E344*$C$7/12,2))</f>
        <v/>
      </c>
      <c r="E345" s="6" t="str">
        <f>IF(A345="","",ROUND(E344+D345+C345,2))</f>
        <v/>
      </c>
      <c r="F345" s="10" t="str">
        <f>IF(A345="","",IF($C$4=0,0,MIN(1,E345/$C$4)))</f>
        <v/>
      </c>
      <c r="G345" s="4"/>
      <c r="H345" s="6" t="str">
        <f>IF(OR(A345="",G345="",H344=""),"",ROUND(H344+ROUND(H344*$C$7/12,2)+G345,2))</f>
        <v/>
      </c>
      <c r="I345" s="6" t="str">
        <f>IF(H345="","",ROUND(H345-E345,2))</f>
        <v/>
      </c>
      <c r="J345" s="3" t="str">
        <f>IF(H345="","",A345)</f>
        <v/>
      </c>
    </row>
    <row r="346" spans="1:10" x14ac:dyDescent="0.25">
      <c r="A346" s="11" t="str">
        <f>IF(A345="","",IF(A345&gt;=$C$6,"",A345+1))</f>
        <v/>
      </c>
      <c r="B346" s="13" t="str">
        <f>IF(A346="","",EDATE($C$8,A346))</f>
        <v/>
      </c>
      <c r="C346" s="6" t="str">
        <f>IF(A346="","",$H$4)</f>
        <v/>
      </c>
      <c r="D346" s="6" t="str">
        <f>IF(A346="","",ROUND(E345*$C$7/12,2))</f>
        <v/>
      </c>
      <c r="E346" s="6" t="str">
        <f>IF(A346="","",ROUND(E345+D346+C346,2))</f>
        <v/>
      </c>
      <c r="F346" s="10" t="str">
        <f>IF(A346="","",IF($C$4=0,0,MIN(1,E346/$C$4)))</f>
        <v/>
      </c>
      <c r="G346" s="4"/>
      <c r="H346" s="6" t="str">
        <f>IF(OR(A346="",G346="",H345=""),"",ROUND(H345+ROUND(H345*$C$7/12,2)+G346,2))</f>
        <v/>
      </c>
      <c r="I346" s="6" t="str">
        <f>IF(H346="","",ROUND(H346-E346,2))</f>
        <v/>
      </c>
      <c r="J346" s="3" t="str">
        <f>IF(H346="","",A346)</f>
        <v/>
      </c>
    </row>
    <row r="347" spans="1:10" x14ac:dyDescent="0.25">
      <c r="A347" s="11" t="str">
        <f>IF(A346="","",IF(A346&gt;=$C$6,"",A346+1))</f>
        <v/>
      </c>
      <c r="B347" s="13" t="str">
        <f>IF(A347="","",EDATE($C$8,A347))</f>
        <v/>
      </c>
      <c r="C347" s="6" t="str">
        <f>IF(A347="","",$H$4)</f>
        <v/>
      </c>
      <c r="D347" s="6" t="str">
        <f>IF(A347="","",ROUND(E346*$C$7/12,2))</f>
        <v/>
      </c>
      <c r="E347" s="6" t="str">
        <f>IF(A347="","",ROUND(E346+D347+C347,2))</f>
        <v/>
      </c>
      <c r="F347" s="10" t="str">
        <f>IF(A347="","",IF($C$4=0,0,MIN(1,E347/$C$4)))</f>
        <v/>
      </c>
      <c r="G347" s="4"/>
      <c r="H347" s="6" t="str">
        <f>IF(OR(A347="",G347="",H346=""),"",ROUND(H346+ROUND(H346*$C$7/12,2)+G347,2))</f>
        <v/>
      </c>
      <c r="I347" s="6" t="str">
        <f>IF(H347="","",ROUND(H347-E347,2))</f>
        <v/>
      </c>
      <c r="J347" s="3" t="str">
        <f>IF(H347="","",A347)</f>
        <v/>
      </c>
    </row>
    <row r="348" spans="1:10" x14ac:dyDescent="0.25">
      <c r="A348" s="11" t="str">
        <f>IF(A347="","",IF(A347&gt;=$C$6,"",A347+1))</f>
        <v/>
      </c>
      <c r="B348" s="13" t="str">
        <f>IF(A348="","",EDATE($C$8,A348))</f>
        <v/>
      </c>
      <c r="C348" s="6" t="str">
        <f>IF(A348="","",$H$4)</f>
        <v/>
      </c>
      <c r="D348" s="6" t="str">
        <f>IF(A348="","",ROUND(E347*$C$7/12,2))</f>
        <v/>
      </c>
      <c r="E348" s="6" t="str">
        <f>IF(A348="","",ROUND(E347+D348+C348,2))</f>
        <v/>
      </c>
      <c r="F348" s="10" t="str">
        <f>IF(A348="","",IF($C$4=0,0,MIN(1,E348/$C$4)))</f>
        <v/>
      </c>
      <c r="G348" s="4"/>
      <c r="H348" s="6" t="str">
        <f>IF(OR(A348="",G348="",H347=""),"",ROUND(H347+ROUND(H347*$C$7/12,2)+G348,2))</f>
        <v/>
      </c>
      <c r="I348" s="6" t="str">
        <f>IF(H348="","",ROUND(H348-E348,2))</f>
        <v/>
      </c>
      <c r="J348" s="3" t="str">
        <f>IF(H348="","",A348)</f>
        <v/>
      </c>
    </row>
    <row r="349" spans="1:10" x14ac:dyDescent="0.25">
      <c r="A349" s="11" t="str">
        <f>IF(A348="","",IF(A348&gt;=$C$6,"",A348+1))</f>
        <v/>
      </c>
      <c r="B349" s="13" t="str">
        <f>IF(A349="","",EDATE($C$8,A349))</f>
        <v/>
      </c>
      <c r="C349" s="6" t="str">
        <f>IF(A349="","",$H$4)</f>
        <v/>
      </c>
      <c r="D349" s="6" t="str">
        <f>IF(A349="","",ROUND(E348*$C$7/12,2))</f>
        <v/>
      </c>
      <c r="E349" s="6" t="str">
        <f>IF(A349="","",ROUND(E348+D349+C349,2))</f>
        <v/>
      </c>
      <c r="F349" s="10" t="str">
        <f>IF(A349="","",IF($C$4=0,0,MIN(1,E349/$C$4)))</f>
        <v/>
      </c>
      <c r="G349" s="4"/>
      <c r="H349" s="6" t="str">
        <f>IF(OR(A349="",G349="",H348=""),"",ROUND(H348+ROUND(H348*$C$7/12,2)+G349,2))</f>
        <v/>
      </c>
      <c r="I349" s="6" t="str">
        <f>IF(H349="","",ROUND(H349-E349,2))</f>
        <v/>
      </c>
      <c r="J349" s="3" t="str">
        <f>IF(H349="","",A349)</f>
        <v/>
      </c>
    </row>
    <row r="350" spans="1:10" x14ac:dyDescent="0.25">
      <c r="A350" s="11" t="str">
        <f>IF(A349="","",IF(A349&gt;=$C$6,"",A349+1))</f>
        <v/>
      </c>
      <c r="B350" s="13" t="str">
        <f>IF(A350="","",EDATE($C$8,A350))</f>
        <v/>
      </c>
      <c r="C350" s="6" t="str">
        <f>IF(A350="","",$H$4)</f>
        <v/>
      </c>
      <c r="D350" s="6" t="str">
        <f>IF(A350="","",ROUND(E349*$C$7/12,2))</f>
        <v/>
      </c>
      <c r="E350" s="6" t="str">
        <f>IF(A350="","",ROUND(E349+D350+C350,2))</f>
        <v/>
      </c>
      <c r="F350" s="10" t="str">
        <f>IF(A350="","",IF($C$4=0,0,MIN(1,E350/$C$4)))</f>
        <v/>
      </c>
      <c r="G350" s="4"/>
      <c r="H350" s="6" t="str">
        <f>IF(OR(A350="",G350="",H349=""),"",ROUND(H349+ROUND(H349*$C$7/12,2)+G350,2))</f>
        <v/>
      </c>
      <c r="I350" s="6" t="str">
        <f>IF(H350="","",ROUND(H350-E350,2))</f>
        <v/>
      </c>
      <c r="J350" s="3" t="str">
        <f>IF(H350="","",A350)</f>
        <v/>
      </c>
    </row>
    <row r="351" spans="1:10" x14ac:dyDescent="0.25">
      <c r="A351" s="11" t="str">
        <f>IF(A350="","",IF(A350&gt;=$C$6,"",A350+1))</f>
        <v/>
      </c>
      <c r="B351" s="13" t="str">
        <f>IF(A351="","",EDATE($C$8,A351))</f>
        <v/>
      </c>
      <c r="C351" s="6" t="str">
        <f>IF(A351="","",$H$4)</f>
        <v/>
      </c>
      <c r="D351" s="6" t="str">
        <f>IF(A351="","",ROUND(E350*$C$7/12,2))</f>
        <v/>
      </c>
      <c r="E351" s="6" t="str">
        <f>IF(A351="","",ROUND(E350+D351+C351,2))</f>
        <v/>
      </c>
      <c r="F351" s="10" t="str">
        <f>IF(A351="","",IF($C$4=0,0,MIN(1,E351/$C$4)))</f>
        <v/>
      </c>
      <c r="G351" s="4"/>
      <c r="H351" s="6" t="str">
        <f>IF(OR(A351="",G351="",H350=""),"",ROUND(H350+ROUND(H350*$C$7/12,2)+G351,2))</f>
        <v/>
      </c>
      <c r="I351" s="6" t="str">
        <f>IF(H351="","",ROUND(H351-E351,2))</f>
        <v/>
      </c>
      <c r="J351" s="3" t="str">
        <f>IF(H351="","",A351)</f>
        <v/>
      </c>
    </row>
    <row r="352" spans="1:10" x14ac:dyDescent="0.25">
      <c r="A352" s="11" t="str">
        <f>IF(A351="","",IF(A351&gt;=$C$6,"",A351+1))</f>
        <v/>
      </c>
      <c r="B352" s="13" t="str">
        <f>IF(A352="","",EDATE($C$8,A352))</f>
        <v/>
      </c>
      <c r="C352" s="6" t="str">
        <f>IF(A352="","",$H$4)</f>
        <v/>
      </c>
      <c r="D352" s="6" t="str">
        <f>IF(A352="","",ROUND(E351*$C$7/12,2))</f>
        <v/>
      </c>
      <c r="E352" s="6" t="str">
        <f>IF(A352="","",ROUND(E351+D352+C352,2))</f>
        <v/>
      </c>
      <c r="F352" s="10" t="str">
        <f>IF(A352="","",IF($C$4=0,0,MIN(1,E352/$C$4)))</f>
        <v/>
      </c>
      <c r="G352" s="4"/>
      <c r="H352" s="6" t="str">
        <f>IF(OR(A352="",G352="",H351=""),"",ROUND(H351+ROUND(H351*$C$7/12,2)+G352,2))</f>
        <v/>
      </c>
      <c r="I352" s="6" t="str">
        <f>IF(H352="","",ROUND(H352-E352,2))</f>
        <v/>
      </c>
      <c r="J352" s="3" t="str">
        <f>IF(H352="","",A352)</f>
        <v/>
      </c>
    </row>
    <row r="353" spans="1:10" x14ac:dyDescent="0.25">
      <c r="A353" s="11" t="str">
        <f>IF(A352="","",IF(A352&gt;=$C$6,"",A352+1))</f>
        <v/>
      </c>
      <c r="B353" s="13" t="str">
        <f>IF(A353="","",EDATE($C$8,A353))</f>
        <v/>
      </c>
      <c r="C353" s="6" t="str">
        <f>IF(A353="","",$H$4)</f>
        <v/>
      </c>
      <c r="D353" s="6" t="str">
        <f>IF(A353="","",ROUND(E352*$C$7/12,2))</f>
        <v/>
      </c>
      <c r="E353" s="6" t="str">
        <f>IF(A353="","",ROUND(E352+D353+C353,2))</f>
        <v/>
      </c>
      <c r="F353" s="10" t="str">
        <f>IF(A353="","",IF($C$4=0,0,MIN(1,E353/$C$4)))</f>
        <v/>
      </c>
      <c r="G353" s="4"/>
      <c r="H353" s="6" t="str">
        <f>IF(OR(A353="",G353="",H352=""),"",ROUND(H352+ROUND(H352*$C$7/12,2)+G353,2))</f>
        <v/>
      </c>
      <c r="I353" s="6" t="str">
        <f>IF(H353="","",ROUND(H353-E353,2))</f>
        <v/>
      </c>
      <c r="J353" s="3" t="str">
        <f>IF(H353="","",A353)</f>
        <v/>
      </c>
    </row>
    <row r="354" spans="1:10" x14ac:dyDescent="0.25">
      <c r="A354" s="11" t="str">
        <f>IF(A353="","",IF(A353&gt;=$C$6,"",A353+1))</f>
        <v/>
      </c>
      <c r="B354" s="13" t="str">
        <f>IF(A354="","",EDATE($C$8,A354))</f>
        <v/>
      </c>
      <c r="C354" s="6" t="str">
        <f>IF(A354="","",$H$4)</f>
        <v/>
      </c>
      <c r="D354" s="6" t="str">
        <f>IF(A354="","",ROUND(E353*$C$7/12,2))</f>
        <v/>
      </c>
      <c r="E354" s="6" t="str">
        <f>IF(A354="","",ROUND(E353+D354+C354,2))</f>
        <v/>
      </c>
      <c r="F354" s="10" t="str">
        <f>IF(A354="","",IF($C$4=0,0,MIN(1,E354/$C$4)))</f>
        <v/>
      </c>
      <c r="G354" s="4"/>
      <c r="H354" s="6" t="str">
        <f>IF(OR(A354="",G354="",H353=""),"",ROUND(H353+ROUND(H353*$C$7/12,2)+G354,2))</f>
        <v/>
      </c>
      <c r="I354" s="6" t="str">
        <f>IF(H354="","",ROUND(H354-E354,2))</f>
        <v/>
      </c>
      <c r="J354" s="3" t="str">
        <f>IF(H354="","",A354)</f>
        <v/>
      </c>
    </row>
    <row r="355" spans="1:10" x14ac:dyDescent="0.25">
      <c r="A355" s="11" t="str">
        <f>IF(A354="","",IF(A354&gt;=$C$6,"",A354+1))</f>
        <v/>
      </c>
      <c r="B355" s="13" t="str">
        <f>IF(A355="","",EDATE($C$8,A355))</f>
        <v/>
      </c>
      <c r="C355" s="6" t="str">
        <f>IF(A355="","",$H$4)</f>
        <v/>
      </c>
      <c r="D355" s="6" t="str">
        <f>IF(A355="","",ROUND(E354*$C$7/12,2))</f>
        <v/>
      </c>
      <c r="E355" s="6" t="str">
        <f>IF(A355="","",ROUND(E354+D355+C355,2))</f>
        <v/>
      </c>
      <c r="F355" s="10" t="str">
        <f>IF(A355="","",IF($C$4=0,0,MIN(1,E355/$C$4)))</f>
        <v/>
      </c>
      <c r="G355" s="4"/>
      <c r="H355" s="6" t="str">
        <f>IF(OR(A355="",G355="",H354=""),"",ROUND(H354+ROUND(H354*$C$7/12,2)+G355,2))</f>
        <v/>
      </c>
      <c r="I355" s="6" t="str">
        <f>IF(H355="","",ROUND(H355-E355,2))</f>
        <v/>
      </c>
      <c r="J355" s="3" t="str">
        <f>IF(H355="","",A355)</f>
        <v/>
      </c>
    </row>
    <row r="356" spans="1:10" x14ac:dyDescent="0.25">
      <c r="A356" s="11" t="str">
        <f>IF(A355="","",IF(A355&gt;=$C$6,"",A355+1))</f>
        <v/>
      </c>
      <c r="B356" s="13" t="str">
        <f>IF(A356="","",EDATE($C$8,A356))</f>
        <v/>
      </c>
      <c r="C356" s="6" t="str">
        <f>IF(A356="","",$H$4)</f>
        <v/>
      </c>
      <c r="D356" s="6" t="str">
        <f>IF(A356="","",ROUND(E355*$C$7/12,2))</f>
        <v/>
      </c>
      <c r="E356" s="6" t="str">
        <f>IF(A356="","",ROUND(E355+D356+C356,2))</f>
        <v/>
      </c>
      <c r="F356" s="10" t="str">
        <f>IF(A356="","",IF($C$4=0,0,MIN(1,E356/$C$4)))</f>
        <v/>
      </c>
      <c r="G356" s="4"/>
      <c r="H356" s="6" t="str">
        <f>IF(OR(A356="",G356="",H355=""),"",ROUND(H355+ROUND(H355*$C$7/12,2)+G356,2))</f>
        <v/>
      </c>
      <c r="I356" s="6" t="str">
        <f>IF(H356="","",ROUND(H356-E356,2))</f>
        <v/>
      </c>
      <c r="J356" s="3" t="str">
        <f>IF(H356="","",A356)</f>
        <v/>
      </c>
    </row>
    <row r="357" spans="1:10" x14ac:dyDescent="0.25">
      <c r="A357" s="11" t="str">
        <f>IF(A356="","",IF(A356&gt;=$C$6,"",A356+1))</f>
        <v/>
      </c>
      <c r="B357" s="13" t="str">
        <f>IF(A357="","",EDATE($C$8,A357))</f>
        <v/>
      </c>
      <c r="C357" s="6" t="str">
        <f>IF(A357="","",$H$4)</f>
        <v/>
      </c>
      <c r="D357" s="6" t="str">
        <f>IF(A357="","",ROUND(E356*$C$7/12,2))</f>
        <v/>
      </c>
      <c r="E357" s="6" t="str">
        <f>IF(A357="","",ROUND(E356+D357+C357,2))</f>
        <v/>
      </c>
      <c r="F357" s="10" t="str">
        <f>IF(A357="","",IF($C$4=0,0,MIN(1,E357/$C$4)))</f>
        <v/>
      </c>
      <c r="G357" s="4"/>
      <c r="H357" s="6" t="str">
        <f>IF(OR(A357="",G357="",H356=""),"",ROUND(H356+ROUND(H356*$C$7/12,2)+G357,2))</f>
        <v/>
      </c>
      <c r="I357" s="6" t="str">
        <f>IF(H357="","",ROUND(H357-E357,2))</f>
        <v/>
      </c>
      <c r="J357" s="3" t="str">
        <f>IF(H357="","",A357)</f>
        <v/>
      </c>
    </row>
    <row r="358" spans="1:10" x14ac:dyDescent="0.25">
      <c r="A358" s="11" t="str">
        <f>IF(A357="","",IF(A357&gt;=$C$6,"",A357+1))</f>
        <v/>
      </c>
      <c r="B358" s="13" t="str">
        <f>IF(A358="","",EDATE($C$8,A358))</f>
        <v/>
      </c>
      <c r="C358" s="6" t="str">
        <f>IF(A358="","",$H$4)</f>
        <v/>
      </c>
      <c r="D358" s="6" t="str">
        <f>IF(A358="","",ROUND(E357*$C$7/12,2))</f>
        <v/>
      </c>
      <c r="E358" s="6" t="str">
        <f>IF(A358="","",ROUND(E357+D358+C358,2))</f>
        <v/>
      </c>
      <c r="F358" s="10" t="str">
        <f>IF(A358="","",IF($C$4=0,0,MIN(1,E358/$C$4)))</f>
        <v/>
      </c>
      <c r="G358" s="4"/>
      <c r="H358" s="6" t="str">
        <f>IF(OR(A358="",G358="",H357=""),"",ROUND(H357+ROUND(H357*$C$7/12,2)+G358,2))</f>
        <v/>
      </c>
      <c r="I358" s="6" t="str">
        <f>IF(H358="","",ROUND(H358-E358,2))</f>
        <v/>
      </c>
      <c r="J358" s="3" t="str">
        <f>IF(H358="","",A358)</f>
        <v/>
      </c>
    </row>
    <row r="359" spans="1:10" x14ac:dyDescent="0.25">
      <c r="A359" s="11" t="str">
        <f>IF(A358="","",IF(A358&gt;=$C$6,"",A358+1))</f>
        <v/>
      </c>
      <c r="B359" s="13" t="str">
        <f>IF(A359="","",EDATE($C$8,A359))</f>
        <v/>
      </c>
      <c r="C359" s="6" t="str">
        <f>IF(A359="","",$H$4)</f>
        <v/>
      </c>
      <c r="D359" s="6" t="str">
        <f>IF(A359="","",ROUND(E358*$C$7/12,2))</f>
        <v/>
      </c>
      <c r="E359" s="6" t="str">
        <f>IF(A359="","",ROUND(E358+D359+C359,2))</f>
        <v/>
      </c>
      <c r="F359" s="10" t="str">
        <f>IF(A359="","",IF($C$4=0,0,MIN(1,E359/$C$4)))</f>
        <v/>
      </c>
      <c r="G359" s="4"/>
      <c r="H359" s="6" t="str">
        <f>IF(OR(A359="",G359="",H358=""),"",ROUND(H358+ROUND(H358*$C$7/12,2)+G359,2))</f>
        <v/>
      </c>
      <c r="I359" s="6" t="str">
        <f>IF(H359="","",ROUND(H359-E359,2))</f>
        <v/>
      </c>
      <c r="J359" s="3" t="str">
        <f>IF(H359="","",A359)</f>
        <v/>
      </c>
    </row>
    <row r="360" spans="1:10" x14ac:dyDescent="0.25">
      <c r="A360" s="11" t="str">
        <f>IF(A359="","",IF(A359&gt;=$C$6,"",A359+1))</f>
        <v/>
      </c>
      <c r="B360" s="13" t="str">
        <f>IF(A360="","",EDATE($C$8,A360))</f>
        <v/>
      </c>
      <c r="C360" s="6" t="str">
        <f>IF(A360="","",$H$4)</f>
        <v/>
      </c>
      <c r="D360" s="6" t="str">
        <f>IF(A360="","",ROUND(E359*$C$7/12,2))</f>
        <v/>
      </c>
      <c r="E360" s="6" t="str">
        <f>IF(A360="","",ROUND(E359+D360+C360,2))</f>
        <v/>
      </c>
      <c r="F360" s="10" t="str">
        <f>IF(A360="","",IF($C$4=0,0,MIN(1,E360/$C$4)))</f>
        <v/>
      </c>
      <c r="G360" s="4"/>
      <c r="H360" s="6" t="str">
        <f>IF(OR(A360="",G360="",H359=""),"",ROUND(H359+ROUND(H359*$C$7/12,2)+G360,2))</f>
        <v/>
      </c>
      <c r="I360" s="6" t="str">
        <f>IF(H360="","",ROUND(H360-E360,2))</f>
        <v/>
      </c>
      <c r="J360" s="3" t="str">
        <f>IF(H360="","",A360)</f>
        <v/>
      </c>
    </row>
    <row r="361" spans="1:10" x14ac:dyDescent="0.25">
      <c r="A361" s="11" t="str">
        <f>IF(A360="","",IF(A360&gt;=$C$6,"",A360+1))</f>
        <v/>
      </c>
      <c r="B361" s="13" t="str">
        <f>IF(A361="","",EDATE($C$8,A361))</f>
        <v/>
      </c>
      <c r="C361" s="6" t="str">
        <f>IF(A361="","",$H$4)</f>
        <v/>
      </c>
      <c r="D361" s="6" t="str">
        <f>IF(A361="","",ROUND(E360*$C$7/12,2))</f>
        <v/>
      </c>
      <c r="E361" s="6" t="str">
        <f>IF(A361="","",ROUND(E360+D361+C361,2))</f>
        <v/>
      </c>
      <c r="F361" s="10" t="str">
        <f>IF(A361="","",IF($C$4=0,0,MIN(1,E361/$C$4)))</f>
        <v/>
      </c>
      <c r="G361" s="4"/>
      <c r="H361" s="6" t="str">
        <f>IF(OR(A361="",G361="",H360=""),"",ROUND(H360+ROUND(H360*$C$7/12,2)+G361,2))</f>
        <v/>
      </c>
      <c r="I361" s="6" t="str">
        <f>IF(H361="","",ROUND(H361-E361,2))</f>
        <v/>
      </c>
      <c r="J361" s="3" t="str">
        <f>IF(H361="","",A361)</f>
        <v/>
      </c>
    </row>
    <row r="362" spans="1:10" x14ac:dyDescent="0.25">
      <c r="A362" s="11" t="str">
        <f>IF(A361="","",IF(A361&gt;=$C$6,"",A361+1))</f>
        <v/>
      </c>
      <c r="B362" s="13" t="str">
        <f>IF(A362="","",EDATE($C$8,A362))</f>
        <v/>
      </c>
      <c r="C362" s="6" t="str">
        <f>IF(A362="","",$H$4)</f>
        <v/>
      </c>
      <c r="D362" s="6" t="str">
        <f>IF(A362="","",ROUND(E361*$C$7/12,2))</f>
        <v/>
      </c>
      <c r="E362" s="6" t="str">
        <f>IF(A362="","",ROUND(E361+D362+C362,2))</f>
        <v/>
      </c>
      <c r="F362" s="10" t="str">
        <f>IF(A362="","",IF($C$4=0,0,MIN(1,E362/$C$4)))</f>
        <v/>
      </c>
      <c r="G362" s="4"/>
      <c r="H362" s="6" t="str">
        <f>IF(OR(A362="",G362="",H361=""),"",ROUND(H361+ROUND(H361*$C$7/12,2)+G362,2))</f>
        <v/>
      </c>
      <c r="I362" s="6" t="str">
        <f>IF(H362="","",ROUND(H362-E362,2))</f>
        <v/>
      </c>
      <c r="J362" s="3" t="str">
        <f>IF(H362="","",A362)</f>
        <v/>
      </c>
    </row>
    <row r="363" spans="1:10" x14ac:dyDescent="0.25">
      <c r="A363" s="11" t="str">
        <f>IF(A362="","",IF(A362&gt;=$C$6,"",A362+1))</f>
        <v/>
      </c>
      <c r="B363" s="13" t="str">
        <f>IF(A363="","",EDATE($C$8,A363))</f>
        <v/>
      </c>
      <c r="C363" s="6" t="str">
        <f>IF(A363="","",$H$4)</f>
        <v/>
      </c>
      <c r="D363" s="6" t="str">
        <f>IF(A363="","",ROUND(E362*$C$7/12,2))</f>
        <v/>
      </c>
      <c r="E363" s="6" t="str">
        <f>IF(A363="","",ROUND(E362+D363+C363,2))</f>
        <v/>
      </c>
      <c r="F363" s="10" t="str">
        <f>IF(A363="","",IF($C$4=0,0,MIN(1,E363/$C$4)))</f>
        <v/>
      </c>
      <c r="G363" s="4"/>
      <c r="H363" s="6" t="str">
        <f>IF(OR(A363="",G363="",H362=""),"",ROUND(H362+ROUND(H362*$C$7/12,2)+G363,2))</f>
        <v/>
      </c>
      <c r="I363" s="6" t="str">
        <f>IF(H363="","",ROUND(H363-E363,2))</f>
        <v/>
      </c>
      <c r="J363" s="3" t="str">
        <f>IF(H363="","",A363)</f>
        <v/>
      </c>
    </row>
    <row r="364" spans="1:10" x14ac:dyDescent="0.25">
      <c r="A364" s="11" t="str">
        <f>IF(A363="","",IF(A363&gt;=$C$6,"",A363+1))</f>
        <v/>
      </c>
      <c r="B364" s="13" t="str">
        <f>IF(A364="","",EDATE($C$8,A364))</f>
        <v/>
      </c>
      <c r="C364" s="6" t="str">
        <f>IF(A364="","",$H$4)</f>
        <v/>
      </c>
      <c r="D364" s="6" t="str">
        <f>IF(A364="","",ROUND(E363*$C$7/12,2))</f>
        <v/>
      </c>
      <c r="E364" s="6" t="str">
        <f>IF(A364="","",ROUND(E363+D364+C364,2))</f>
        <v/>
      </c>
      <c r="F364" s="10" t="str">
        <f>IF(A364="","",IF($C$4=0,0,MIN(1,E364/$C$4)))</f>
        <v/>
      </c>
      <c r="G364" s="4"/>
      <c r="H364" s="6" t="str">
        <f>IF(OR(A364="",G364="",H363=""),"",ROUND(H363+ROUND(H363*$C$7/12,2)+G364,2))</f>
        <v/>
      </c>
      <c r="I364" s="6" t="str">
        <f>IF(H364="","",ROUND(H364-E364,2))</f>
        <v/>
      </c>
      <c r="J364" s="3" t="str">
        <f>IF(H364="","",A364)</f>
        <v/>
      </c>
    </row>
    <row r="365" spans="1:10" x14ac:dyDescent="0.25">
      <c r="A365" s="11" t="str">
        <f>IF(A364="","",IF(A364&gt;=$C$6,"",A364+1))</f>
        <v/>
      </c>
      <c r="B365" s="13" t="str">
        <f>IF(A365="","",EDATE($C$8,A365))</f>
        <v/>
      </c>
      <c r="C365" s="6" t="str">
        <f>IF(A365="","",$H$4)</f>
        <v/>
      </c>
      <c r="D365" s="6" t="str">
        <f>IF(A365="","",ROUND(E364*$C$7/12,2))</f>
        <v/>
      </c>
      <c r="E365" s="6" t="str">
        <f>IF(A365="","",ROUND(E364+D365+C365,2))</f>
        <v/>
      </c>
      <c r="F365" s="10" t="str">
        <f>IF(A365="","",IF($C$4=0,0,MIN(1,E365/$C$4)))</f>
        <v/>
      </c>
      <c r="G365" s="4"/>
      <c r="H365" s="6" t="str">
        <f>IF(OR(A365="",G365="",H364=""),"",ROUND(H364+ROUND(H364*$C$7/12,2)+G365,2))</f>
        <v/>
      </c>
      <c r="I365" s="6" t="str">
        <f>IF(H365="","",ROUND(H365-E365,2))</f>
        <v/>
      </c>
      <c r="J365" s="3" t="str">
        <f>IF(H365="","",A365)</f>
        <v/>
      </c>
    </row>
    <row r="366" spans="1:10" x14ac:dyDescent="0.25">
      <c r="A366" s="11" t="str">
        <f>IF(A365="","",IF(A365&gt;=$C$6,"",A365+1))</f>
        <v/>
      </c>
      <c r="B366" s="13" t="str">
        <f>IF(A366="","",EDATE($C$8,A366))</f>
        <v/>
      </c>
      <c r="C366" s="6" t="str">
        <f>IF(A366="","",$H$4)</f>
        <v/>
      </c>
      <c r="D366" s="6" t="str">
        <f>IF(A366="","",ROUND(E365*$C$7/12,2))</f>
        <v/>
      </c>
      <c r="E366" s="6" t="str">
        <f>IF(A366="","",ROUND(E365+D366+C366,2))</f>
        <v/>
      </c>
      <c r="F366" s="10" t="str">
        <f>IF(A366="","",IF($C$4=0,0,MIN(1,E366/$C$4)))</f>
        <v/>
      </c>
      <c r="G366" s="4"/>
      <c r="H366" s="6" t="str">
        <f>IF(OR(A366="",G366="",H365=""),"",ROUND(H365+ROUND(H365*$C$7/12,2)+G366,2))</f>
        <v/>
      </c>
      <c r="I366" s="6" t="str">
        <f>IF(H366="","",ROUND(H366-E366,2))</f>
        <v/>
      </c>
      <c r="J366" s="3" t="str">
        <f>IF(H366="","",A366)</f>
        <v/>
      </c>
    </row>
    <row r="367" spans="1:10" x14ac:dyDescent="0.25">
      <c r="A367" s="11" t="str">
        <f>IF(A366="","",IF(A366&gt;=$C$6,"",A366+1))</f>
        <v/>
      </c>
      <c r="B367" s="13" t="str">
        <f>IF(A367="","",EDATE($C$8,A367))</f>
        <v/>
      </c>
      <c r="C367" s="6" t="str">
        <f>IF(A367="","",$H$4)</f>
        <v/>
      </c>
      <c r="D367" s="6" t="str">
        <f>IF(A367="","",ROUND(E366*$C$7/12,2))</f>
        <v/>
      </c>
      <c r="E367" s="6" t="str">
        <f>IF(A367="","",ROUND(E366+D367+C367,2))</f>
        <v/>
      </c>
      <c r="F367" s="10" t="str">
        <f>IF(A367="","",IF($C$4=0,0,MIN(1,E367/$C$4)))</f>
        <v/>
      </c>
      <c r="G367" s="4"/>
      <c r="H367" s="6" t="str">
        <f>IF(OR(A367="",G367="",H366=""),"",ROUND(H366+ROUND(H366*$C$7/12,2)+G367,2))</f>
        <v/>
      </c>
      <c r="I367" s="6" t="str">
        <f>IF(H367="","",ROUND(H367-E367,2))</f>
        <v/>
      </c>
      <c r="J367" s="3" t="str">
        <f>IF(H367="","",A367)</f>
        <v/>
      </c>
    </row>
    <row r="368" spans="1:10" x14ac:dyDescent="0.25">
      <c r="A368" s="11" t="str">
        <f>IF(A367="","",IF(A367&gt;=$C$6,"",A367+1))</f>
        <v/>
      </c>
      <c r="B368" s="13" t="str">
        <f>IF(A368="","",EDATE($C$8,A368))</f>
        <v/>
      </c>
      <c r="C368" s="6" t="str">
        <f>IF(A368="","",$H$4)</f>
        <v/>
      </c>
      <c r="D368" s="6" t="str">
        <f>IF(A368="","",ROUND(E367*$C$7/12,2))</f>
        <v/>
      </c>
      <c r="E368" s="6" t="str">
        <f>IF(A368="","",ROUND(E367+D368+C368,2))</f>
        <v/>
      </c>
      <c r="F368" s="10" t="str">
        <f>IF(A368="","",IF($C$4=0,0,MIN(1,E368/$C$4)))</f>
        <v/>
      </c>
      <c r="G368" s="4"/>
      <c r="H368" s="6" t="str">
        <f>IF(OR(A368="",G368="",H367=""),"",ROUND(H367+ROUND(H367*$C$7/12,2)+G368,2))</f>
        <v/>
      </c>
      <c r="I368" s="6" t="str">
        <f>IF(H368="","",ROUND(H368-E368,2))</f>
        <v/>
      </c>
      <c r="J368" s="3" t="str">
        <f>IF(H368="","",A368)</f>
        <v/>
      </c>
    </row>
    <row r="369" spans="1:10" x14ac:dyDescent="0.25">
      <c r="A369" s="11" t="str">
        <f>IF(A368="","",IF(A368&gt;=$C$6,"",A368+1))</f>
        <v/>
      </c>
      <c r="B369" s="13" t="str">
        <f>IF(A369="","",EDATE($C$8,A369))</f>
        <v/>
      </c>
      <c r="C369" s="6" t="str">
        <f>IF(A369="","",$H$4)</f>
        <v/>
      </c>
      <c r="D369" s="6" t="str">
        <f>IF(A369="","",ROUND(E368*$C$7/12,2))</f>
        <v/>
      </c>
      <c r="E369" s="6" t="str">
        <f>IF(A369="","",ROUND(E368+D369+C369,2))</f>
        <v/>
      </c>
      <c r="F369" s="10" t="str">
        <f>IF(A369="","",IF($C$4=0,0,MIN(1,E369/$C$4)))</f>
        <v/>
      </c>
      <c r="G369" s="4"/>
      <c r="H369" s="6" t="str">
        <f>IF(OR(A369="",G369="",H368=""),"",ROUND(H368+ROUND(H368*$C$7/12,2)+G369,2))</f>
        <v/>
      </c>
      <c r="I369" s="6" t="str">
        <f>IF(H369="","",ROUND(H369-E369,2))</f>
        <v/>
      </c>
      <c r="J369" s="3" t="str">
        <f>IF(H369="","",A369)</f>
        <v/>
      </c>
    </row>
    <row r="370" spans="1:10" x14ac:dyDescent="0.25">
      <c r="A370" s="11" t="str">
        <f>IF(A369="","",IF(A369&gt;=$C$6,"",A369+1))</f>
        <v/>
      </c>
      <c r="B370" s="13" t="str">
        <f>IF(A370="","",EDATE($C$8,A370))</f>
        <v/>
      </c>
      <c r="C370" s="6" t="str">
        <f>IF(A370="","",$H$4)</f>
        <v/>
      </c>
      <c r="D370" s="6" t="str">
        <f>IF(A370="","",ROUND(E369*$C$7/12,2))</f>
        <v/>
      </c>
      <c r="E370" s="6" t="str">
        <f>IF(A370="","",ROUND(E369+D370+C370,2))</f>
        <v/>
      </c>
      <c r="F370" s="10" t="str">
        <f>IF(A370="","",IF($C$4=0,0,MIN(1,E370/$C$4)))</f>
        <v/>
      </c>
      <c r="G370" s="4"/>
      <c r="H370" s="6" t="str">
        <f>IF(OR(A370="",G370="",H369=""),"",ROUND(H369+ROUND(H369*$C$7/12,2)+G370,2))</f>
        <v/>
      </c>
      <c r="I370" s="6" t="str">
        <f>IF(H370="","",ROUND(H370-E370,2))</f>
        <v/>
      </c>
      <c r="J370" s="3" t="str">
        <f>IF(H370="","",A370)</f>
        <v/>
      </c>
    </row>
    <row r="371" spans="1:10" x14ac:dyDescent="0.25">
      <c r="A371" s="11" t="str">
        <f>IF(A370="","",IF(A370&gt;=$C$6,"",A370+1))</f>
        <v/>
      </c>
      <c r="B371" s="13" t="str">
        <f>IF(A371="","",EDATE($C$8,A371))</f>
        <v/>
      </c>
      <c r="C371" s="6" t="str">
        <f>IF(A371="","",$H$4)</f>
        <v/>
      </c>
      <c r="D371" s="6" t="str">
        <f>IF(A371="","",ROUND(E370*$C$7/12,2))</f>
        <v/>
      </c>
      <c r="E371" s="6" t="str">
        <f>IF(A371="","",ROUND(E370+D371+C371,2))</f>
        <v/>
      </c>
      <c r="F371" s="10" t="str">
        <f>IF(A371="","",IF($C$4=0,0,MIN(1,E371/$C$4)))</f>
        <v/>
      </c>
      <c r="G371" s="4"/>
      <c r="H371" s="6" t="str">
        <f>IF(OR(A371="",G371="",H370=""),"",ROUND(H370+ROUND(H370*$C$7/12,2)+G371,2))</f>
        <v/>
      </c>
      <c r="I371" s="6" t="str">
        <f>IF(H371="","",ROUND(H371-E371,2))</f>
        <v/>
      </c>
      <c r="J371" s="3" t="str">
        <f>IF(H371="","",A371)</f>
        <v/>
      </c>
    </row>
    <row r="372" spans="1:10" x14ac:dyDescent="0.25">
      <c r="A372" s="11" t="str">
        <f>IF(A371="","",IF(A371&gt;=$C$6,"",A371+1))</f>
        <v/>
      </c>
      <c r="B372" s="13" t="str">
        <f>IF(A372="","",EDATE($C$8,A372))</f>
        <v/>
      </c>
      <c r="C372" s="6" t="str">
        <f>IF(A372="","",$H$4)</f>
        <v/>
      </c>
      <c r="D372" s="6" t="str">
        <f>IF(A372="","",ROUND(E371*$C$7/12,2))</f>
        <v/>
      </c>
      <c r="E372" s="6" t="str">
        <f>IF(A372="","",ROUND(E371+D372+C372,2))</f>
        <v/>
      </c>
      <c r="F372" s="10" t="str">
        <f>IF(A372="","",IF($C$4=0,0,MIN(1,E372/$C$4)))</f>
        <v/>
      </c>
      <c r="G372" s="4"/>
      <c r="H372" s="6" t="str">
        <f>IF(OR(A372="",G372="",H371=""),"",ROUND(H371+ROUND(H371*$C$7/12,2)+G372,2))</f>
        <v/>
      </c>
      <c r="I372" s="6" t="str">
        <f>IF(H372="","",ROUND(H372-E372,2))</f>
        <v/>
      </c>
      <c r="J372" s="3" t="str">
        <f>IF(H372="","",A372)</f>
        <v/>
      </c>
    </row>
    <row r="373" spans="1:10" x14ac:dyDescent="0.25">
      <c r="A373" s="11" t="str">
        <f>IF(A372="","",IF(A372&gt;=$C$6,"",A372+1))</f>
        <v/>
      </c>
      <c r="B373" s="13" t="str">
        <f>IF(A373="","",EDATE($C$8,A373))</f>
        <v/>
      </c>
      <c r="C373" s="6" t="str">
        <f>IF(A373="","",$H$4)</f>
        <v/>
      </c>
      <c r="D373" s="6" t="str">
        <f>IF(A373="","",ROUND(E372*$C$7/12,2))</f>
        <v/>
      </c>
      <c r="E373" s="6" t="str">
        <f>IF(A373="","",ROUND(E372+D373+C373,2))</f>
        <v/>
      </c>
      <c r="F373" s="10" t="str">
        <f>IF(A373="","",IF($C$4=0,0,MIN(1,E373/$C$4)))</f>
        <v/>
      </c>
      <c r="G373" s="4"/>
      <c r="H373" s="6" t="str">
        <f>IF(OR(A373="",G373="",H372=""),"",ROUND(H372+ROUND(H372*$C$7/12,2)+G373,2))</f>
        <v/>
      </c>
      <c r="I373" s="6" t="str">
        <f>IF(H373="","",ROUND(H373-E373,2))</f>
        <v/>
      </c>
      <c r="J373" s="3" t="str">
        <f>IF(H373="","",A373)</f>
        <v/>
      </c>
    </row>
  </sheetData>
  <conditionalFormatting sqref="H10">
    <cfRule type="expression" dxfId="0" priority="1">
      <formula>H10&lt;0</formula>
    </cfRule>
  </conditionalFormatting>
  <conditionalFormatting sqref="H10">
    <cfRule type="expression" dxfId="1" priority="2">
      <formula>H10&gt;0</formula>
    </cfRule>
  </conditionalFormatting>
  <conditionalFormatting sqref="I14:I373">
    <cfRule type="expression" dxfId="2" priority="3">
      <formula>AND(I14&lt;&gt;"",I14&lt;0)</formula>
    </cfRule>
  </conditionalFormatting>
  <conditionalFormatting sqref="I14:I373">
    <cfRule type="expression" dxfId="3" priority="4">
      <formula>AND(I14&lt;&gt;"",I14&gt;0)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/>
  </sheetViews>
  <sheetFormatPr defaultRowHeight="15" outlineLevelRow="0" outlineLevelCol="0" x14ac:dyDescent="55"/>
  <cols>
    <col min="1" max="1" width="28" customWidth="1"/>
    <col min="2" max="2" width="13" customWidth="1"/>
    <col min="3" max="3" width="12" customWidth="1"/>
    <col min="4" max="6" width="18" customWidth="1"/>
    <col min="7" max="7" width="20" customWidth="1"/>
  </cols>
  <sheetData>
    <row r="1" spans="1:1" x14ac:dyDescent="0.25">
      <c r="A1" s="1" t="s">
        <v>24</v>
      </c>
    </row>
    <row r="2" spans="1:1" x14ac:dyDescent="0.25">
      <c r="A2" s="2" t="s">
        <v>25</v>
      </c>
    </row>
    <row r="3" spans="1:7" x14ac:dyDescent="0.25">
      <c r="A3" s="12" t="s">
        <v>26</v>
      </c>
      <c r="B3" s="12" t="s">
        <v>27</v>
      </c>
      <c r="C3" s="12" t="s">
        <v>28</v>
      </c>
      <c r="D3" s="12" t="s">
        <v>29</v>
      </c>
      <c r="E3" s="12" t="s">
        <v>5</v>
      </c>
      <c r="F3" s="12" t="s">
        <v>30</v>
      </c>
      <c r="G3" s="12" t="s">
        <v>31</v>
      </c>
    </row>
    <row r="4" spans="1:7" x14ac:dyDescent="0.25">
      <c r="A4" s="14" t="s">
        <v>32</v>
      </c>
      <c r="B4" s="7">
        <v>36</v>
      </c>
      <c r="C4" s="8">
        <v>0.14</v>
      </c>
      <c r="D4" s="6">
        <f>IF(B4="","",IF(OR(B4&lt;1,'План'!$C$5*(1+(C4+0)/12)^B4&gt;='План'!$C$4),0,IF((C4+0)=0,ROUND(('План'!$C$4-'План'!$C$5)/B4,2),ROUND(('План'!$C$4-'План'!$C$5*(1+(C4+0)/12)^B4)/(((1+(C4+0)/12)^B4-1)/((C4+0)/12)),2))))</f>
        <v>26930.92</v>
      </c>
      <c r="E4" s="6">
        <f>IF(B4="","",'План'!$C$5+D4*B4)</f>
        <v>1169513.12</v>
      </c>
      <c r="F4" s="6">
        <f>IF(B4="","",IF(OR(D4=0,C4+0=0),0,MAX(0,'План'!$C$4-E4)))</f>
        <v>330486.88</v>
      </c>
      <c r="G4" s="6">
        <f>IF(B4="","",D4-'План'!$H$4)</f>
        <v>0</v>
      </c>
    </row>
    <row r="5" spans="1:7" x14ac:dyDescent="0.25">
      <c r="A5" s="14" t="s">
        <v>33</v>
      </c>
      <c r="B5" s="7">
        <v>48</v>
      </c>
      <c r="C5" s="8">
        <v>0.14</v>
      </c>
      <c r="D5" s="6">
        <f>IF(B5="","",IF(OR(B5&lt;1,'План'!$C$5*(1+(C5+0)/12)^B5&gt;='План'!$C$4),0,IF((C5+0)=0,ROUND(('План'!$C$4-'План'!$C$5)/B5,2),ROUND(('План'!$C$4-'План'!$C$5*(1+(C5+0)/12)^B5)/(((1+(C5+0)/12)^B5-1)/((C5+0)/12)),2))))</f>
        <v>18024.42</v>
      </c>
      <c r="E5" s="6">
        <f>IF(B5="","",'План'!$C$5+D5*B5)</f>
        <v>1065172.16</v>
      </c>
      <c r="F5" s="6">
        <f>IF(B5="","",IF(OR(D5=0,C5+0=0),0,MAX(0,'План'!$C$4-E5)))</f>
        <v>434827.84</v>
      </c>
      <c r="G5" s="6">
        <f>IF(B5="","",D5-'План'!$H$4)</f>
        <v>-8906.5</v>
      </c>
    </row>
    <row r="6" spans="1:7" x14ac:dyDescent="0.25">
      <c r="A6" s="14" t="s">
        <v>34</v>
      </c>
      <c r="B6" s="7">
        <v>24</v>
      </c>
      <c r="C6" s="8">
        <v>0.14</v>
      </c>
      <c r="D6" s="6">
        <f>IF(B6="","",IF(OR(B6&lt;1,'План'!$C$5*(1+(C6+0)/12)^B6&gt;='План'!$C$4),0,IF((C6+0)=0,ROUND(('План'!$C$4-'План'!$C$5)/B6,2),ROUND(('План'!$C$4-'План'!$C$5*(1+(C6+0)/12)^B6)/(((1+(C6+0)/12)^B6-1)/((C6+0)/12)),2))))</f>
        <v>44916.75</v>
      </c>
      <c r="E6" s="6">
        <f>IF(B6="","",'План'!$C$5+D6*B6)</f>
        <v>1278002</v>
      </c>
      <c r="F6" s="6">
        <f>IF(B6="","",IF(OR(D6=0,C6+0=0),0,MAX(0,'План'!$C$4-E6)))</f>
        <v>221998</v>
      </c>
      <c r="G6" s="6">
        <f>IF(B6="","",D6-'План'!$H$4)</f>
        <v>17985.83</v>
      </c>
    </row>
    <row r="7" spans="1:7" x14ac:dyDescent="0.25">
      <c r="A7" s="14" t="s">
        <v>35</v>
      </c>
      <c r="B7" s="7">
        <v>36</v>
      </c>
      <c r="C7" s="8">
        <v>0.1</v>
      </c>
      <c r="D7" s="6">
        <f>IF(B7="","",IF(OR(B7&lt;1,'План'!$C$5*(1+(C7+0)/12)^B7&gt;='План'!$C$4),0,IF((C7+0)=0,ROUND(('План'!$C$4-'План'!$C$5)/B7,2),ROUND(('План'!$C$4-'План'!$C$5*(1+(C7+0)/12)^B7)/(((1+(C7+0)/12)^B7-1)/((C7+0)/12)),2))))</f>
        <v>29447.34</v>
      </c>
      <c r="E7" s="6">
        <f>IF(B7="","",'План'!$C$5+D7*B7)</f>
        <v>1260104.24</v>
      </c>
      <c r="F7" s="6">
        <f>IF(B7="","",IF(OR(D7=0,C7+0=0),0,MAX(0,'План'!$C$4-E7)))</f>
        <v>239895.76</v>
      </c>
      <c r="G7" s="6">
        <f>IF(B7="","",D7-'План'!$H$4)</f>
        <v>2516.42</v>
      </c>
    </row>
    <row r="8" spans="1:7" x14ac:dyDescent="0.25">
      <c r="A8" s="14" t="s">
        <v>36</v>
      </c>
      <c r="B8" s="7">
        <v>36</v>
      </c>
      <c r="C8" s="8">
        <v>0</v>
      </c>
      <c r="D8" s="6">
        <f>IF(B8="","",IF(OR(B8&lt;1,'План'!$C$5*(1+(C8+0)/12)^B8&gt;='План'!$C$4),0,IF((C8+0)=0,ROUND(('План'!$C$4-'План'!$C$5)/B8,2),ROUND(('План'!$C$4-'План'!$C$5*(1+(C8+0)/12)^B8)/(((1+(C8+0)/12)^B8-1)/((C8+0)/12)),2))))</f>
        <v>36111.11</v>
      </c>
      <c r="E8" s="6">
        <f>IF(B8="","",'План'!$C$5+D8*B8)</f>
        <v>1499999.96</v>
      </c>
      <c r="F8" s="6">
        <f>IF(B8="","",IF(OR(D8=0,C8+0=0),0,MAX(0,'План'!$C$4-E8)))</f>
        <v>0</v>
      </c>
      <c r="G8" s="6">
        <f>IF(B8="","",D8-'План'!$H$4)</f>
        <v>9180.19</v>
      </c>
    </row>
    <row r="9" spans="1:7" x14ac:dyDescent="0.25">
      <c r="A9" s="14"/>
      <c r="B9" s="7"/>
      <c r="C9" s="8"/>
      <c r="D9" s="6" t="str">
        <f>IF(B9="","",IF(OR(B9&lt;1,'План'!$C$5*(1+(C9+0)/12)^B9&gt;='План'!$C$4),0,IF((C9+0)=0,ROUND(('План'!$C$4-'План'!$C$5)/B9,2),ROUND(('План'!$C$4-'План'!$C$5*(1+(C9+0)/12)^B9)/(((1+(C9+0)/12)^B9-1)/((C9+0)/12)),2))))</f>
        <v/>
      </c>
      <c r="E9" s="6" t="str">
        <f>IF(B9="","",'План'!$C$5+D9*B9)</f>
        <v/>
      </c>
      <c r="F9" s="6" t="str">
        <f>IF(B9="","",IF(OR(D9=0,C9+0=0),0,MAX(0,'План'!$C$4-E9)))</f>
        <v/>
      </c>
      <c r="G9" s="6" t="str">
        <f>IF(B9="","",D9-'План'!$H$4)</f>
        <v/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План</vt:lpstr>
      <vt:lpstr>Сценарии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Amortiva</dc:creator>
  <dc:title>План накоплений к цели</dc:title>
  <dc:subject/>
  <dc:description/>
  <cp:keywords/>
  <cp:category/>
  <cp:lastModifiedBy>Amortiva</cp:lastModifiedBy>
  <dcterms:created xsi:type="dcterms:W3CDTF">2026-01-01T00:00:00Z</dcterms:created>
  <dcterms:modified xsi:type="dcterms:W3CDTF">2026-01-01T00:00:00Z</dcterms:modified>
</cp:coreProperties>
</file>